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中小学总表" sheetId="5" r:id="rId1"/>
    <sheet name="幼儿园" sheetId="7" r:id="rId2"/>
    <sheet name="师范定向" sheetId="8" r:id="rId3"/>
    <sheet name="生源地" sheetId="9" r:id="rId4"/>
  </sheets>
  <definedNames>
    <definedName name="_xlnm._FilterDatabase" localSheetId="1" hidden="1">幼儿园!$A$2:$J$164</definedName>
    <definedName name="_xlnm._FilterDatabase" localSheetId="0" hidden="1">中小学总表!$A$2:$XEA$547</definedName>
    <definedName name="_xlnm.Print_Titles" localSheetId="1">幼儿园!$2:$2</definedName>
    <definedName name="_xlnm.Print_Titles" localSheetId="0">中小学总表!$1:$2</definedName>
    <definedName name="_xlnm.Print_Titles" localSheetId="3">生源地!$1:$2</definedName>
  </definedNames>
  <calcPr calcId="144525"/>
</workbook>
</file>

<file path=xl/sharedStrings.xml><?xml version="1.0" encoding="utf-8"?>
<sst xmlns="http://schemas.openxmlformats.org/spreadsheetml/2006/main" count="2782" uniqueCount="1088">
  <si>
    <t>2021年兴国县中小学幼儿园教师招聘总成绩</t>
  </si>
  <si>
    <t>职位代码</t>
  </si>
  <si>
    <t>职位名称</t>
  </si>
  <si>
    <t>姓名</t>
  </si>
  <si>
    <t>笔试成绩</t>
  </si>
  <si>
    <t>面试组别</t>
  </si>
  <si>
    <t>面试顺序号</t>
  </si>
  <si>
    <t>面试成绩</t>
  </si>
  <si>
    <t>面试修正成绩</t>
  </si>
  <si>
    <t>总成绩</t>
  </si>
  <si>
    <t>备注</t>
  </si>
  <si>
    <t>210180101010</t>
  </si>
  <si>
    <t>特教小学-语文</t>
  </si>
  <si>
    <t>曾祥悦</t>
  </si>
  <si>
    <t>肖文娟</t>
  </si>
  <si>
    <t>210180101027</t>
  </si>
  <si>
    <t>小学-语文</t>
  </si>
  <si>
    <t>陈惠升</t>
  </si>
  <si>
    <t>刘忠菲</t>
  </si>
  <si>
    <t>肖新秋</t>
  </si>
  <si>
    <t>黄超超</t>
  </si>
  <si>
    <t>严海福</t>
  </si>
  <si>
    <t>胡泉泉</t>
  </si>
  <si>
    <t>廖春雨</t>
  </si>
  <si>
    <t>万园园</t>
  </si>
  <si>
    <t>陈新羽</t>
  </si>
  <si>
    <t>肖丽娟</t>
  </si>
  <si>
    <t>金梅香</t>
  </si>
  <si>
    <t>周文秀</t>
  </si>
  <si>
    <t>杨敏</t>
  </si>
  <si>
    <t>张卫云</t>
  </si>
  <si>
    <t>刘婷</t>
  </si>
  <si>
    <t>王源源</t>
  </si>
  <si>
    <t>符敏雨</t>
  </si>
  <si>
    <t>邱晓霞</t>
  </si>
  <si>
    <t>王秋艳</t>
  </si>
  <si>
    <t>张象群</t>
  </si>
  <si>
    <t>210180101028</t>
  </si>
  <si>
    <t>陈祯铭</t>
  </si>
  <si>
    <t>刘芸</t>
  </si>
  <si>
    <t>熊玲玲</t>
  </si>
  <si>
    <t>刘丽萍</t>
  </si>
  <si>
    <t>陈丽媛</t>
  </si>
  <si>
    <t>范丽荣</t>
  </si>
  <si>
    <t>胡玲</t>
  </si>
  <si>
    <t>王敏英</t>
  </si>
  <si>
    <t>苏亚文</t>
  </si>
  <si>
    <t>李倩</t>
  </si>
  <si>
    <t>胡璐娜</t>
  </si>
  <si>
    <t>钟德然</t>
  </si>
  <si>
    <t>钟娜</t>
  </si>
  <si>
    <t>张艳青</t>
  </si>
  <si>
    <t>曾明秀</t>
  </si>
  <si>
    <t>谢洋平</t>
  </si>
  <si>
    <t>邓丽珍</t>
  </si>
  <si>
    <t>张艺馨</t>
  </si>
  <si>
    <t>杨青</t>
  </si>
  <si>
    <t>谢晶</t>
  </si>
  <si>
    <t>210180102029</t>
  </si>
  <si>
    <t>小学-数学</t>
  </si>
  <si>
    <t>黄江华</t>
  </si>
  <si>
    <t>邹洪萍</t>
  </si>
  <si>
    <t>刘楚</t>
  </si>
  <si>
    <t>阙海燕</t>
  </si>
  <si>
    <t>李艳</t>
  </si>
  <si>
    <t>吴贵俊</t>
  </si>
  <si>
    <t>温国香</t>
  </si>
  <si>
    <t>江琦</t>
  </si>
  <si>
    <t>彭丹</t>
  </si>
  <si>
    <t>谢茹婷</t>
  </si>
  <si>
    <t>欧阳莎</t>
  </si>
  <si>
    <t>刘倩</t>
  </si>
  <si>
    <t>谢小飞</t>
  </si>
  <si>
    <t>肖淑玉</t>
  </si>
  <si>
    <t>朱燕</t>
  </si>
  <si>
    <t>魏湘蓉</t>
  </si>
  <si>
    <t>刘圆</t>
  </si>
  <si>
    <t>陈靖雯</t>
  </si>
  <si>
    <t>王晓</t>
  </si>
  <si>
    <t>210180102030</t>
  </si>
  <si>
    <t>夏宝连</t>
  </si>
  <si>
    <t>朱中梅</t>
  </si>
  <si>
    <t>丁兰兰</t>
  </si>
  <si>
    <t>刘晓芸</t>
  </si>
  <si>
    <t>李根萍</t>
  </si>
  <si>
    <t>钟路</t>
  </si>
  <si>
    <t>黄琼</t>
  </si>
  <si>
    <t>胡秀丽</t>
  </si>
  <si>
    <t>黄美英</t>
  </si>
  <si>
    <t>谢业群</t>
  </si>
  <si>
    <t>熊蕾</t>
  </si>
  <si>
    <t>赖姝伶</t>
  </si>
  <si>
    <t>胡凯欣</t>
  </si>
  <si>
    <t>梁雪梅</t>
  </si>
  <si>
    <t>刘艳</t>
  </si>
  <si>
    <t>李逍</t>
  </si>
  <si>
    <t>邓小燕</t>
  </si>
  <si>
    <t>谢数荣</t>
  </si>
  <si>
    <t>210180103032</t>
  </si>
  <si>
    <t>小学-英语</t>
  </si>
  <si>
    <t>谢燚丹</t>
  </si>
  <si>
    <t>张园园</t>
  </si>
  <si>
    <t>梁婧</t>
  </si>
  <si>
    <t>黄玉卿</t>
  </si>
  <si>
    <t>肖艳媚</t>
  </si>
  <si>
    <t>钟根华</t>
  </si>
  <si>
    <t>吴亮清</t>
  </si>
  <si>
    <t>周晓红</t>
  </si>
  <si>
    <t>孙婷</t>
  </si>
  <si>
    <t>何芸</t>
  </si>
  <si>
    <t>廖艳清</t>
  </si>
  <si>
    <t>严燕燕</t>
  </si>
  <si>
    <t>赖星</t>
  </si>
  <si>
    <t>付淑云</t>
  </si>
  <si>
    <t>钟琪</t>
  </si>
  <si>
    <t>钟梅</t>
  </si>
  <si>
    <t>钟永芳</t>
  </si>
  <si>
    <t>何福艳</t>
  </si>
  <si>
    <t>210180103033</t>
  </si>
  <si>
    <t>罗幸</t>
  </si>
  <si>
    <t>管幸莹</t>
  </si>
  <si>
    <t>郑素春</t>
  </si>
  <si>
    <t>李晓燕</t>
  </si>
  <si>
    <t>李桂珍</t>
  </si>
  <si>
    <t>谢熔</t>
  </si>
  <si>
    <t>曾宁清</t>
  </si>
  <si>
    <t>陈萍</t>
  </si>
  <si>
    <t>胡慧琴</t>
  </si>
  <si>
    <t>杨丽娟</t>
  </si>
  <si>
    <t>刘仁</t>
  </si>
  <si>
    <t>刘根辉</t>
  </si>
  <si>
    <t>赖晓倩</t>
  </si>
  <si>
    <t>谢丽萍</t>
  </si>
  <si>
    <t>吴云霞</t>
  </si>
  <si>
    <t>谢建英</t>
  </si>
  <si>
    <t>钟新旺</t>
  </si>
  <si>
    <t>张笑</t>
  </si>
  <si>
    <t>210180109040</t>
  </si>
  <si>
    <t>小学-音乐</t>
  </si>
  <si>
    <t>游燕</t>
  </si>
  <si>
    <t>刘媛</t>
  </si>
  <si>
    <t>210180109041</t>
  </si>
  <si>
    <t>谢瑞媛</t>
  </si>
  <si>
    <t>毕慧</t>
  </si>
  <si>
    <t>曹珍</t>
  </si>
  <si>
    <t>颜严紫菀</t>
  </si>
  <si>
    <t>100.5</t>
  </si>
  <si>
    <t>杜苗苗</t>
  </si>
  <si>
    <t>210180110044</t>
  </si>
  <si>
    <t>小学-美术</t>
  </si>
  <si>
    <t>谢菁</t>
  </si>
  <si>
    <t>吴玉针</t>
  </si>
  <si>
    <t>谢守圣</t>
  </si>
  <si>
    <t>蒋莺莺</t>
  </si>
  <si>
    <t>黄若淇</t>
  </si>
  <si>
    <t>谢检香</t>
  </si>
  <si>
    <t>谢欣</t>
  </si>
  <si>
    <t>曾政</t>
  </si>
  <si>
    <t>210180110045</t>
  </si>
  <si>
    <t>王兰兰</t>
  </si>
  <si>
    <t>钟灵</t>
  </si>
  <si>
    <t>李娟花</t>
  </si>
  <si>
    <t>魏娇</t>
  </si>
  <si>
    <t>吴淑慧</t>
  </si>
  <si>
    <t>蔡宁</t>
  </si>
  <si>
    <t>陈雅慧</t>
  </si>
  <si>
    <t>杨虹</t>
  </si>
  <si>
    <t>谭文静</t>
  </si>
  <si>
    <t>210180111036</t>
  </si>
  <si>
    <t>小学-科学</t>
  </si>
  <si>
    <t>王婷</t>
  </si>
  <si>
    <t>谢敏</t>
  </si>
  <si>
    <t>李晨</t>
  </si>
  <si>
    <t>林志欢</t>
  </si>
  <si>
    <t>丁纤</t>
  </si>
  <si>
    <t>钟林娟</t>
  </si>
  <si>
    <t>210180111037</t>
  </si>
  <si>
    <t>欧阳丽萍</t>
  </si>
  <si>
    <t>江林林</t>
  </si>
  <si>
    <t>宋琦</t>
  </si>
  <si>
    <t>钟丽帆</t>
  </si>
  <si>
    <t>肖丽芳</t>
  </si>
  <si>
    <t>谢茜琳</t>
  </si>
  <si>
    <t>李芹芹</t>
  </si>
  <si>
    <t>罗卉</t>
  </si>
  <si>
    <t>210180112042</t>
  </si>
  <si>
    <t>小学-体育与健康</t>
  </si>
  <si>
    <t>张博成</t>
  </si>
  <si>
    <t>余达林</t>
  </si>
  <si>
    <t>罗清苹</t>
  </si>
  <si>
    <t>林立乾</t>
  </si>
  <si>
    <t>凌滨</t>
  </si>
  <si>
    <t>钟端华</t>
  </si>
  <si>
    <t>徐南</t>
  </si>
  <si>
    <t>曾彩萍</t>
  </si>
  <si>
    <t>210180112043</t>
  </si>
  <si>
    <t>赖辅良</t>
  </si>
  <si>
    <t>张世林</t>
  </si>
  <si>
    <t>夏金焜</t>
  </si>
  <si>
    <t>韩有祥</t>
  </si>
  <si>
    <t>钟梦有</t>
  </si>
  <si>
    <t>曾峰</t>
  </si>
  <si>
    <t>彭燕苹</t>
  </si>
  <si>
    <t>谢长浩</t>
  </si>
  <si>
    <t>210180114034</t>
  </si>
  <si>
    <t>小学-道德与法治</t>
  </si>
  <si>
    <t>邝珊</t>
  </si>
  <si>
    <t>杨星</t>
  </si>
  <si>
    <t>沈伦霞</t>
  </si>
  <si>
    <t>卓冰</t>
  </si>
  <si>
    <t>丁宁</t>
  </si>
  <si>
    <t>涂招娣</t>
  </si>
  <si>
    <t>李慧</t>
  </si>
  <si>
    <t>俞涵</t>
  </si>
  <si>
    <t>曾丽</t>
  </si>
  <si>
    <t>钟海华</t>
  </si>
  <si>
    <t>侯嘉宁</t>
  </si>
  <si>
    <t>210180114035</t>
  </si>
  <si>
    <t>蔡晨</t>
  </si>
  <si>
    <t>谢金君</t>
  </si>
  <si>
    <t>刘琦</t>
  </si>
  <si>
    <t>卢梅</t>
  </si>
  <si>
    <t>吕雯</t>
  </si>
  <si>
    <t>刘慧珍</t>
  </si>
  <si>
    <t>陈旻</t>
  </si>
  <si>
    <t>廖燕</t>
  </si>
  <si>
    <t>王经媛</t>
  </si>
  <si>
    <t>肖婵</t>
  </si>
  <si>
    <t>张海菁</t>
  </si>
  <si>
    <t>210180118038</t>
  </si>
  <si>
    <t>小学- 综合实践活动（含信息技术）</t>
  </si>
  <si>
    <t>傅浩蕾</t>
  </si>
  <si>
    <t>谭雯月</t>
  </si>
  <si>
    <t>朱淑华</t>
  </si>
  <si>
    <t>黎梦瑶</t>
  </si>
  <si>
    <t>孔丽珍</t>
  </si>
  <si>
    <t>高榕棋</t>
  </si>
  <si>
    <t>官秋香</t>
  </si>
  <si>
    <t>王为清</t>
  </si>
  <si>
    <t>段冰燕</t>
  </si>
  <si>
    <t>吴言</t>
  </si>
  <si>
    <t>王琼</t>
  </si>
  <si>
    <t>缺考</t>
  </si>
  <si>
    <t>210180118039</t>
  </si>
  <si>
    <t>王燕</t>
  </si>
  <si>
    <t>刘金菊</t>
  </si>
  <si>
    <t>胡佛香</t>
  </si>
  <si>
    <t>何绍芬</t>
  </si>
  <si>
    <t>江南</t>
  </si>
  <si>
    <t>刘国琦</t>
  </si>
  <si>
    <t>陈云平</t>
  </si>
  <si>
    <t>邱欣兰</t>
  </si>
  <si>
    <t>徐淑琴</t>
  </si>
  <si>
    <t>黄晶</t>
  </si>
  <si>
    <t>温花香</t>
  </si>
  <si>
    <t>周丽华</t>
  </si>
  <si>
    <t>210180120046</t>
  </si>
  <si>
    <t>小学-心理健康</t>
  </si>
  <si>
    <t>曾玉棂</t>
  </si>
  <si>
    <t>刘璐</t>
  </si>
  <si>
    <t>王和兴</t>
  </si>
  <si>
    <t>袁琼瑶</t>
  </si>
  <si>
    <t>曾铃娟</t>
  </si>
  <si>
    <t>徐丽华</t>
  </si>
  <si>
    <t>黄文婧</t>
  </si>
  <si>
    <t>康颖</t>
  </si>
  <si>
    <t>朱慧</t>
  </si>
  <si>
    <t>210180302015</t>
  </si>
  <si>
    <t>高中-数学</t>
  </si>
  <si>
    <t>刘素娟</t>
  </si>
  <si>
    <t>210180304017</t>
  </si>
  <si>
    <t>高中-历史</t>
  </si>
  <si>
    <t>陈丹丹</t>
  </si>
  <si>
    <t>吴粮清</t>
  </si>
  <si>
    <t>曾欢欢</t>
  </si>
  <si>
    <t>涂文津</t>
  </si>
  <si>
    <t>刘颖媛</t>
  </si>
  <si>
    <t>210180304018</t>
  </si>
  <si>
    <t>俞增宝</t>
  </si>
  <si>
    <t>王清圣</t>
  </si>
  <si>
    <t>210180305019</t>
  </si>
  <si>
    <t>高中-地理</t>
  </si>
  <si>
    <t>曾春燕</t>
  </si>
  <si>
    <t>温丽丽</t>
  </si>
  <si>
    <t>210180305020</t>
  </si>
  <si>
    <t>曾佳</t>
  </si>
  <si>
    <t>钟倩玉</t>
  </si>
  <si>
    <t>210180306021</t>
  </si>
  <si>
    <t>高中-物理</t>
  </si>
  <si>
    <t>黄青</t>
  </si>
  <si>
    <t>刘余灵</t>
  </si>
  <si>
    <t>210180307022</t>
  </si>
  <si>
    <t>高中-化学</t>
  </si>
  <si>
    <t>李月</t>
  </si>
  <si>
    <t>刘丽坪</t>
  </si>
  <si>
    <t>97</t>
  </si>
  <si>
    <t>210180307023</t>
  </si>
  <si>
    <t>邹罗平</t>
  </si>
  <si>
    <t>210180308024</t>
  </si>
  <si>
    <t>高中-生物</t>
  </si>
  <si>
    <t>李冬兰</t>
  </si>
  <si>
    <t>温沨</t>
  </si>
  <si>
    <t>万秀平</t>
  </si>
  <si>
    <t>刘英</t>
  </si>
  <si>
    <t>王甜</t>
  </si>
  <si>
    <t>210180308047</t>
  </si>
  <si>
    <t>李久海</t>
  </si>
  <si>
    <t>210180316013</t>
  </si>
  <si>
    <t>高中-思想政治</t>
  </si>
  <si>
    <t>邱联生</t>
  </si>
  <si>
    <t>210180316014</t>
  </si>
  <si>
    <t>吴清清</t>
  </si>
  <si>
    <t>杨金晶</t>
  </si>
  <si>
    <t>210180317025</t>
  </si>
  <si>
    <t>高中-信息技术和通用技术</t>
  </si>
  <si>
    <t>周恩民</t>
  </si>
  <si>
    <t>伊闽</t>
  </si>
  <si>
    <t>杨桂林</t>
  </si>
  <si>
    <t>210180320026</t>
  </si>
  <si>
    <t>高中-心理健康</t>
  </si>
  <si>
    <t>杜金萍</t>
  </si>
  <si>
    <t>钟琛</t>
  </si>
  <si>
    <t>邓华梅</t>
  </si>
  <si>
    <t>361216101020</t>
  </si>
  <si>
    <t>特岗小学语文</t>
  </si>
  <si>
    <t>练清</t>
  </si>
  <si>
    <t>140</t>
  </si>
  <si>
    <t>陈紫微</t>
  </si>
  <si>
    <t>136.5</t>
  </si>
  <si>
    <t>刘丽楠</t>
  </si>
  <si>
    <t>146.5</t>
  </si>
  <si>
    <t>丁晓妍</t>
  </si>
  <si>
    <t>144.5</t>
  </si>
  <si>
    <t>黄林秀</t>
  </si>
  <si>
    <t>141</t>
  </si>
  <si>
    <t>刘树花</t>
  </si>
  <si>
    <t>138.5</t>
  </si>
  <si>
    <t>张秀</t>
  </si>
  <si>
    <t>140.5</t>
  </si>
  <si>
    <t>刘福梅</t>
  </si>
  <si>
    <t>142.5</t>
  </si>
  <si>
    <t>赖少珍</t>
  </si>
  <si>
    <t>何琴</t>
  </si>
  <si>
    <t>139</t>
  </si>
  <si>
    <t>张婷婷</t>
  </si>
  <si>
    <t>135.5</t>
  </si>
  <si>
    <t>吴婷</t>
  </si>
  <si>
    <t>153.5</t>
  </si>
  <si>
    <t>温韶英</t>
  </si>
  <si>
    <t>157</t>
  </si>
  <si>
    <t>李琦</t>
  </si>
  <si>
    <t>137.5</t>
  </si>
  <si>
    <t>卢艳金</t>
  </si>
  <si>
    <t>152</t>
  </si>
  <si>
    <t>谢叶青</t>
  </si>
  <si>
    <t>黄雪琴</t>
  </si>
  <si>
    <t>143</t>
  </si>
  <si>
    <t>李新燕</t>
  </si>
  <si>
    <t>141.5</t>
  </si>
  <si>
    <t>曾国香</t>
  </si>
  <si>
    <t>王超群</t>
  </si>
  <si>
    <t>张敏</t>
  </si>
  <si>
    <t>邱称英</t>
  </si>
  <si>
    <t>肖小梅</t>
  </si>
  <si>
    <t>150.5</t>
  </si>
  <si>
    <t>傅小芳</t>
  </si>
  <si>
    <t>137</t>
  </si>
  <si>
    <t>陈云飞</t>
  </si>
  <si>
    <t>149.5</t>
  </si>
  <si>
    <t>温春英</t>
  </si>
  <si>
    <t>谢茂芳</t>
  </si>
  <si>
    <t>136</t>
  </si>
  <si>
    <t>傅莲莲</t>
  </si>
  <si>
    <t>吕桂金</t>
  </si>
  <si>
    <t>张琳</t>
  </si>
  <si>
    <t>159</t>
  </si>
  <si>
    <t>兰梦婷</t>
  </si>
  <si>
    <t>李肖华</t>
  </si>
  <si>
    <t>142</t>
  </si>
  <si>
    <t>谢红梅</t>
  </si>
  <si>
    <t>151</t>
  </si>
  <si>
    <t>吕蕾</t>
  </si>
  <si>
    <t>138</t>
  </si>
  <si>
    <t>余黎霞</t>
  </si>
  <si>
    <t>杨美连</t>
  </si>
  <si>
    <t>谢晓倩</t>
  </si>
  <si>
    <t>144</t>
  </si>
  <si>
    <t>邱媛</t>
  </si>
  <si>
    <t>张娟娟</t>
  </si>
  <si>
    <t>149</t>
  </si>
  <si>
    <t>361216102018</t>
  </si>
  <si>
    <t>特岗小学数学</t>
  </si>
  <si>
    <t>徐发元</t>
  </si>
  <si>
    <t>曾胜</t>
  </si>
  <si>
    <t>王伟芳</t>
  </si>
  <si>
    <t>151.5</t>
  </si>
  <si>
    <t>黄琳</t>
  </si>
  <si>
    <t>汤礼强</t>
  </si>
  <si>
    <t>120.5</t>
  </si>
  <si>
    <t>林汉富</t>
  </si>
  <si>
    <t>陈慧燕</t>
  </si>
  <si>
    <t>128.5</t>
  </si>
  <si>
    <t>钟佩芸</t>
  </si>
  <si>
    <t>148</t>
  </si>
  <si>
    <t>郑振兴</t>
  </si>
  <si>
    <t>124</t>
  </si>
  <si>
    <t>张春梅</t>
  </si>
  <si>
    <t>129.5</t>
  </si>
  <si>
    <t>李春花</t>
  </si>
  <si>
    <t>134</t>
  </si>
  <si>
    <t>温夏蓉</t>
  </si>
  <si>
    <t>130</t>
  </si>
  <si>
    <t>黎琳</t>
  </si>
  <si>
    <t>133.5</t>
  </si>
  <si>
    <t>陈礼凤</t>
  </si>
  <si>
    <t>杨新平</t>
  </si>
  <si>
    <t>127</t>
  </si>
  <si>
    <t>刘婳</t>
  </si>
  <si>
    <t>邱翠芳</t>
  </si>
  <si>
    <t>肖业平</t>
  </si>
  <si>
    <t>陈如月</t>
  </si>
  <si>
    <t>119.5</t>
  </si>
  <si>
    <t>廖运</t>
  </si>
  <si>
    <t>126</t>
  </si>
  <si>
    <t>刘妍馨</t>
  </si>
  <si>
    <t>谢秀娟</t>
  </si>
  <si>
    <t>124.5</t>
  </si>
  <si>
    <t>胡瑞淋</t>
  </si>
  <si>
    <t>陈柳花</t>
  </si>
  <si>
    <t>150</t>
  </si>
  <si>
    <t>李水香</t>
  </si>
  <si>
    <t>胡帅</t>
  </si>
  <si>
    <t>张露平</t>
  </si>
  <si>
    <t>143.5</t>
  </si>
  <si>
    <t>刘佳琦</t>
  </si>
  <si>
    <t>125</t>
  </si>
  <si>
    <t>郭清</t>
  </si>
  <si>
    <t>131</t>
  </si>
  <si>
    <t>刘文青</t>
  </si>
  <si>
    <t>余飞燕</t>
  </si>
  <si>
    <t>128</t>
  </si>
  <si>
    <t>黄美华</t>
  </si>
  <si>
    <t>129</t>
  </si>
  <si>
    <t>康佳</t>
  </si>
  <si>
    <t>139.5</t>
  </si>
  <si>
    <t>黄清霞</t>
  </si>
  <si>
    <t>133</t>
  </si>
  <si>
    <t>范丽</t>
  </si>
  <si>
    <t>郭美艳</t>
  </si>
  <si>
    <t>120</t>
  </si>
  <si>
    <t>361216103012</t>
  </si>
  <si>
    <t>特岗小学英语</t>
  </si>
  <si>
    <t>廖春艳</t>
  </si>
  <si>
    <t>162</t>
  </si>
  <si>
    <t>蔡怡</t>
  </si>
  <si>
    <t>黄洁</t>
  </si>
  <si>
    <t>何珊珊</t>
  </si>
  <si>
    <t>钟文艺</t>
  </si>
  <si>
    <t>147.5</t>
  </si>
  <si>
    <t>池慧婷</t>
  </si>
  <si>
    <t>130.5</t>
  </si>
  <si>
    <t>张娇兵</t>
  </si>
  <si>
    <t>王良娟</t>
  </si>
  <si>
    <t>邓福妹</t>
  </si>
  <si>
    <t>刘荣灵</t>
  </si>
  <si>
    <t>严娇</t>
  </si>
  <si>
    <t>潘小英</t>
  </si>
  <si>
    <t>146</t>
  </si>
  <si>
    <t>卢燕萍</t>
  </si>
  <si>
    <t>吕祎</t>
  </si>
  <si>
    <t>许丹</t>
  </si>
  <si>
    <t>钟龙建</t>
  </si>
  <si>
    <t>曾小琴</t>
  </si>
  <si>
    <t>傅秋艳</t>
  </si>
  <si>
    <t>李针针</t>
  </si>
  <si>
    <t>李永红</t>
  </si>
  <si>
    <t>曾婷</t>
  </si>
  <si>
    <t>谢小平</t>
  </si>
  <si>
    <t>温宇珍</t>
  </si>
  <si>
    <t>张丽平</t>
  </si>
  <si>
    <t>361216104010</t>
  </si>
  <si>
    <t>特岗小学道德与法治</t>
  </si>
  <si>
    <t>刘慰瑶</t>
  </si>
  <si>
    <t>114</t>
  </si>
  <si>
    <t>吕文慧</t>
  </si>
  <si>
    <t>125.5</t>
  </si>
  <si>
    <t>杨非凡</t>
  </si>
  <si>
    <t>101</t>
  </si>
  <si>
    <t>管霞</t>
  </si>
  <si>
    <t>刘琼</t>
  </si>
  <si>
    <t>112</t>
  </si>
  <si>
    <t>刘谢寒思</t>
  </si>
  <si>
    <t>145.5</t>
  </si>
  <si>
    <t>刘怡岑</t>
  </si>
  <si>
    <t>147</t>
  </si>
  <si>
    <t>陈仁招</t>
  </si>
  <si>
    <t>116</t>
  </si>
  <si>
    <t>谢梦楠</t>
  </si>
  <si>
    <t>113</t>
  </si>
  <si>
    <t>张媛</t>
  </si>
  <si>
    <t>傅勤英</t>
  </si>
  <si>
    <t>361216109008</t>
  </si>
  <si>
    <t>特岗小学音乐</t>
  </si>
  <si>
    <t>李芳</t>
  </si>
  <si>
    <t>刘小芳</t>
  </si>
  <si>
    <t>77.5</t>
  </si>
  <si>
    <t>钟霓娜</t>
  </si>
  <si>
    <t>72</t>
  </si>
  <si>
    <t>江婷婷</t>
  </si>
  <si>
    <t>89.5</t>
  </si>
  <si>
    <t>钟荣辉</t>
  </si>
  <si>
    <t>60</t>
  </si>
  <si>
    <t>曾倩</t>
  </si>
  <si>
    <t>106.5</t>
  </si>
  <si>
    <t>李艳梅</t>
  </si>
  <si>
    <t>69</t>
  </si>
  <si>
    <t>刘根福</t>
  </si>
  <si>
    <t>钟惠婷</t>
  </si>
  <si>
    <t>74</t>
  </si>
  <si>
    <t>李汀</t>
  </si>
  <si>
    <t>59</t>
  </si>
  <si>
    <t>刘琴</t>
  </si>
  <si>
    <t>97.5</t>
  </si>
  <si>
    <t>向杰</t>
  </si>
  <si>
    <t>78.5</t>
  </si>
  <si>
    <t>杨泉</t>
  </si>
  <si>
    <t>崔睫</t>
  </si>
  <si>
    <t>65.5</t>
  </si>
  <si>
    <t>刘婕妤</t>
  </si>
  <si>
    <t>93.5</t>
  </si>
  <si>
    <t>陈明</t>
  </si>
  <si>
    <t>86</t>
  </si>
  <si>
    <t>罗志和</t>
  </si>
  <si>
    <t>96</t>
  </si>
  <si>
    <t>作废</t>
  </si>
  <si>
    <t>刘萌</t>
  </si>
  <si>
    <t>88</t>
  </si>
  <si>
    <t>钟起华</t>
  </si>
  <si>
    <t>95.5</t>
  </si>
  <si>
    <t>谢林</t>
  </si>
  <si>
    <t>78</t>
  </si>
  <si>
    <t>361216110008</t>
  </si>
  <si>
    <t>特岗小学美术</t>
  </si>
  <si>
    <t>张华明</t>
  </si>
  <si>
    <t>高宗燕</t>
  </si>
  <si>
    <t>110.5</t>
  </si>
  <si>
    <t>华梓宏</t>
  </si>
  <si>
    <t>135</t>
  </si>
  <si>
    <t>张海连</t>
  </si>
  <si>
    <t>121.5</t>
  </si>
  <si>
    <t>钟韬</t>
  </si>
  <si>
    <t>王宇姮昕</t>
  </si>
  <si>
    <t>万学炜</t>
  </si>
  <si>
    <t>131.5</t>
  </si>
  <si>
    <t>仇江珊</t>
  </si>
  <si>
    <t>127.5</t>
  </si>
  <si>
    <t>赖洁玲</t>
  </si>
  <si>
    <t>欧阳代榕</t>
  </si>
  <si>
    <t>118</t>
  </si>
  <si>
    <t>魏薇</t>
  </si>
  <si>
    <t>赖明霞</t>
  </si>
  <si>
    <t>欧阳柳</t>
  </si>
  <si>
    <t>117</t>
  </si>
  <si>
    <t>刘智峰</t>
  </si>
  <si>
    <t>116.5</t>
  </si>
  <si>
    <t>秦桢</t>
  </si>
  <si>
    <t>吴烨</t>
  </si>
  <si>
    <t>121</t>
  </si>
  <si>
    <t>蓝晟榕</t>
  </si>
  <si>
    <t>112.5</t>
  </si>
  <si>
    <t>陈芳</t>
  </si>
  <si>
    <t>126.5</t>
  </si>
  <si>
    <t>钟香仔</t>
  </si>
  <si>
    <t>361216111006</t>
  </si>
  <si>
    <t>特岗小学科学</t>
  </si>
  <si>
    <t>邱婷</t>
  </si>
  <si>
    <t>黄英</t>
  </si>
  <si>
    <t>文申广萍</t>
  </si>
  <si>
    <t>何紫芸</t>
  </si>
  <si>
    <t>122.5</t>
  </si>
  <si>
    <t>刘易斯</t>
  </si>
  <si>
    <t>123</t>
  </si>
  <si>
    <t>王婷婷</t>
  </si>
  <si>
    <t>132.5</t>
  </si>
  <si>
    <t>刘秀芳</t>
  </si>
  <si>
    <t>罗瑞斌</t>
  </si>
  <si>
    <t>117.5</t>
  </si>
  <si>
    <t>李艳琪</t>
  </si>
  <si>
    <t>110</t>
  </si>
  <si>
    <t>朱发发</t>
  </si>
  <si>
    <t>张建平</t>
  </si>
  <si>
    <t>109.5</t>
  </si>
  <si>
    <t>陈紫凤</t>
  </si>
  <si>
    <t>刘彪</t>
  </si>
  <si>
    <t>102.5</t>
  </si>
  <si>
    <t>朱艳</t>
  </si>
  <si>
    <t>109</t>
  </si>
  <si>
    <t>361216112008</t>
  </si>
  <si>
    <t>特岗小学体育与健康</t>
  </si>
  <si>
    <t>钟丹</t>
  </si>
  <si>
    <t>92.5</t>
  </si>
  <si>
    <t>李颖</t>
  </si>
  <si>
    <t>111</t>
  </si>
  <si>
    <t>钟方鹏</t>
  </si>
  <si>
    <t>李兴根</t>
  </si>
  <si>
    <t>81.5</t>
  </si>
  <si>
    <t>许正新</t>
  </si>
  <si>
    <t>84.5</t>
  </si>
  <si>
    <t>林乐</t>
  </si>
  <si>
    <t>77</t>
  </si>
  <si>
    <t>胡益炳</t>
  </si>
  <si>
    <t>谢万兴</t>
  </si>
  <si>
    <t>114.5</t>
  </si>
  <si>
    <t>熊顺荣</t>
  </si>
  <si>
    <t>曾祥</t>
  </si>
  <si>
    <t>79</t>
  </si>
  <si>
    <t>张勇</t>
  </si>
  <si>
    <t>75</t>
  </si>
  <si>
    <t>李官福</t>
  </si>
  <si>
    <t>87.5</t>
  </si>
  <si>
    <t>黄鸿飞</t>
  </si>
  <si>
    <t>80</t>
  </si>
  <si>
    <t>刘吉亮</t>
  </si>
  <si>
    <t>邱泽君</t>
  </si>
  <si>
    <t>75.5</t>
  </si>
  <si>
    <t>杨桐</t>
  </si>
  <si>
    <t>黄宗斌</t>
  </si>
  <si>
    <t>90</t>
  </si>
  <si>
    <t>361216118008</t>
  </si>
  <si>
    <t>特岗小学综合实践活动（含信息技术）</t>
  </si>
  <si>
    <t>钟芳婷</t>
  </si>
  <si>
    <t>94</t>
  </si>
  <si>
    <t>鲍宇兆</t>
  </si>
  <si>
    <t>赖英琴</t>
  </si>
  <si>
    <t>107.5</t>
  </si>
  <si>
    <t>张韬</t>
  </si>
  <si>
    <t>82</t>
  </si>
  <si>
    <t>廖春菲</t>
  </si>
  <si>
    <t>96.5</t>
  </si>
  <si>
    <t>刘泽彤</t>
  </si>
  <si>
    <t>林阳</t>
  </si>
  <si>
    <t>71.5</t>
  </si>
  <si>
    <t>程泽星</t>
  </si>
  <si>
    <t>刘自欣</t>
  </si>
  <si>
    <t>105.5</t>
  </si>
  <si>
    <t>361216120002</t>
  </si>
  <si>
    <t>特岗小学心理健康</t>
  </si>
  <si>
    <t>罗文秀</t>
  </si>
  <si>
    <t>肖素琴</t>
  </si>
  <si>
    <t>汪琴</t>
  </si>
  <si>
    <t>80.5</t>
  </si>
  <si>
    <t>郭婷</t>
  </si>
  <si>
    <t>361216201014</t>
  </si>
  <si>
    <t>特岗初中语文</t>
  </si>
  <si>
    <t>吴连英</t>
  </si>
  <si>
    <t>胡瑞英</t>
  </si>
  <si>
    <t>邹漪</t>
  </si>
  <si>
    <t>李美华</t>
  </si>
  <si>
    <t>肖扬华</t>
  </si>
  <si>
    <t>123.5</t>
  </si>
  <si>
    <t>王淑娟</t>
  </si>
  <si>
    <t>韩贵明</t>
  </si>
  <si>
    <t>106</t>
  </si>
  <si>
    <t>邱雨萌</t>
  </si>
  <si>
    <t>江发发</t>
  </si>
  <si>
    <t>肖欣</t>
  </si>
  <si>
    <t>刘天明</t>
  </si>
  <si>
    <t>温金春</t>
  </si>
  <si>
    <t>陈雪兰</t>
  </si>
  <si>
    <t>刘越</t>
  </si>
  <si>
    <t>钟雪琴</t>
  </si>
  <si>
    <t>邓艳春</t>
  </si>
  <si>
    <t>115</t>
  </si>
  <si>
    <t>吕雨田</t>
  </si>
  <si>
    <t>134.5</t>
  </si>
  <si>
    <t>刘入菁</t>
  </si>
  <si>
    <t>许渝林</t>
  </si>
  <si>
    <t>陈远兰</t>
  </si>
  <si>
    <t>113.5</t>
  </si>
  <si>
    <t>傅莉萍</t>
  </si>
  <si>
    <t>王素甜</t>
  </si>
  <si>
    <t>119</t>
  </si>
  <si>
    <t>方小平</t>
  </si>
  <si>
    <t>蒋佳敏</t>
  </si>
  <si>
    <t>张小琴</t>
  </si>
  <si>
    <t>118.5</t>
  </si>
  <si>
    <t>黄晓菁</t>
  </si>
  <si>
    <t>杨慧芳</t>
  </si>
  <si>
    <t>361216202014</t>
  </si>
  <si>
    <t>特岗初中数学</t>
  </si>
  <si>
    <t>谢秋婷</t>
  </si>
  <si>
    <t>曾小梅</t>
  </si>
  <si>
    <t>108.5</t>
  </si>
  <si>
    <t>刘金鍠</t>
  </si>
  <si>
    <t>132</t>
  </si>
  <si>
    <t>郭雪连</t>
  </si>
  <si>
    <t>91</t>
  </si>
  <si>
    <t>李兰凤</t>
  </si>
  <si>
    <t>刘汉文</t>
  </si>
  <si>
    <t>99</t>
  </si>
  <si>
    <t>涂金穗</t>
  </si>
  <si>
    <t>黄毅</t>
  </si>
  <si>
    <t>李晓龙</t>
  </si>
  <si>
    <t>吴玉群</t>
  </si>
  <si>
    <t>361216203012</t>
  </si>
  <si>
    <t>特岗初中英语</t>
  </si>
  <si>
    <t>何根香</t>
  </si>
  <si>
    <t>冯林</t>
  </si>
  <si>
    <t>刘秋娟</t>
  </si>
  <si>
    <t>谢方思</t>
  </si>
  <si>
    <t>罗莹</t>
  </si>
  <si>
    <t>吕时丽</t>
  </si>
  <si>
    <t>145</t>
  </si>
  <si>
    <t>黄微荣</t>
  </si>
  <si>
    <t>聂芳雨</t>
  </si>
  <si>
    <t>刘志连</t>
  </si>
  <si>
    <t>黄靖</t>
  </si>
  <si>
    <t>吴荣丽</t>
  </si>
  <si>
    <t>吕思森</t>
  </si>
  <si>
    <t>王家芸</t>
  </si>
  <si>
    <t>欧阳燕</t>
  </si>
  <si>
    <t>文兴平</t>
  </si>
  <si>
    <t>易慧珠</t>
  </si>
  <si>
    <t>吴小琴</t>
  </si>
  <si>
    <t>谢燕芳</t>
  </si>
  <si>
    <t>卢娟</t>
  </si>
  <si>
    <t>杨李鸿</t>
  </si>
  <si>
    <t>杨微华</t>
  </si>
  <si>
    <t>周兆英</t>
  </si>
  <si>
    <t>林秀</t>
  </si>
  <si>
    <t>钟佳兴</t>
  </si>
  <si>
    <t>361216204006</t>
  </si>
  <si>
    <t>特岗初中历史</t>
  </si>
  <si>
    <t>赖琪</t>
  </si>
  <si>
    <t>张斌</t>
  </si>
  <si>
    <t>李贤英</t>
  </si>
  <si>
    <t>吕嫄</t>
  </si>
  <si>
    <t>361216205006</t>
  </si>
  <si>
    <t>特岗初中地理</t>
  </si>
  <si>
    <t>郭兰玉</t>
  </si>
  <si>
    <t>361216207008</t>
  </si>
  <si>
    <t>特岗初中化学</t>
  </si>
  <si>
    <t>刘滔</t>
  </si>
  <si>
    <t>361216209002</t>
  </si>
  <si>
    <t>特岗初中音乐</t>
  </si>
  <si>
    <t>曾洁</t>
  </si>
  <si>
    <t>石艳君</t>
  </si>
  <si>
    <t>刘志雯</t>
  </si>
  <si>
    <t>邓庆香</t>
  </si>
  <si>
    <t>86.5</t>
  </si>
  <si>
    <t>乔婷婷</t>
  </si>
  <si>
    <t>84</t>
  </si>
  <si>
    <t>俞柳青</t>
  </si>
  <si>
    <t>76.5</t>
  </si>
  <si>
    <t>361216210002</t>
  </si>
  <si>
    <t>特岗初中美术</t>
  </si>
  <si>
    <t>钟崇雨</t>
  </si>
  <si>
    <t>肖瑜</t>
  </si>
  <si>
    <t>钟前远</t>
  </si>
  <si>
    <t>邓幽美</t>
  </si>
  <si>
    <t>郭晨</t>
  </si>
  <si>
    <t>361216213006</t>
  </si>
  <si>
    <t>特岗初中体育与健康</t>
  </si>
  <si>
    <t>谢泰屹</t>
  </si>
  <si>
    <t>钟臣将</t>
  </si>
  <si>
    <t>李明珠</t>
  </si>
  <si>
    <t>李甘政</t>
  </si>
  <si>
    <t>钟楠</t>
  </si>
  <si>
    <t>103.5</t>
  </si>
  <si>
    <t>杨智清</t>
  </si>
  <si>
    <t>108</t>
  </si>
  <si>
    <t>温金平</t>
  </si>
  <si>
    <t>曾金兰</t>
  </si>
  <si>
    <t>李艳华</t>
  </si>
  <si>
    <t>吴华斌</t>
  </si>
  <si>
    <t>江金连</t>
  </si>
  <si>
    <t>钟国历</t>
  </si>
  <si>
    <t>104.5</t>
  </si>
  <si>
    <t>黄辉</t>
  </si>
  <si>
    <t>111.5</t>
  </si>
  <si>
    <t>钟礼平</t>
  </si>
  <si>
    <t>361216215006</t>
  </si>
  <si>
    <t>特岗初中道德与法治</t>
  </si>
  <si>
    <t>刘品端</t>
  </si>
  <si>
    <t>林晓倩</t>
  </si>
  <si>
    <t>黄素萍</t>
  </si>
  <si>
    <t>159.5</t>
  </si>
  <si>
    <t>210180401012</t>
  </si>
  <si>
    <t>幼儿园-幼儿园教师</t>
  </si>
  <si>
    <t>张曜</t>
  </si>
  <si>
    <t>曾菁园</t>
  </si>
  <si>
    <t>王东华</t>
  </si>
  <si>
    <t>肖永芳</t>
  </si>
  <si>
    <t>谢惠芳</t>
  </si>
  <si>
    <t>陈桂红</t>
  </si>
  <si>
    <t>李玉萍</t>
  </si>
  <si>
    <t>谢金连</t>
  </si>
  <si>
    <t>210180401011</t>
  </si>
  <si>
    <t>邱金萍</t>
  </si>
  <si>
    <t>廖慧燕</t>
  </si>
  <si>
    <t>甘英英</t>
  </si>
  <si>
    <t>谢欣雨</t>
  </si>
  <si>
    <t>肖艳梅</t>
  </si>
  <si>
    <t>钟艾佳</t>
  </si>
  <si>
    <t>刘琳</t>
  </si>
  <si>
    <t>凌平香</t>
  </si>
  <si>
    <t>伍毓萍</t>
  </si>
  <si>
    <t>陈美玲</t>
  </si>
  <si>
    <t>李琼慧</t>
  </si>
  <si>
    <t>刘慧玲</t>
  </si>
  <si>
    <t>郑伟平</t>
  </si>
  <si>
    <t>吕新发</t>
  </si>
  <si>
    <t>李静</t>
  </si>
  <si>
    <t>曾曦</t>
  </si>
  <si>
    <t>陈青</t>
  </si>
  <si>
    <t>肖煊桢</t>
  </si>
  <si>
    <t>陈凤凤</t>
  </si>
  <si>
    <t>邓磊</t>
  </si>
  <si>
    <t>谢慧玲</t>
  </si>
  <si>
    <t>黄根秀</t>
  </si>
  <si>
    <t>刘鸿</t>
  </si>
  <si>
    <t>邓南风</t>
  </si>
  <si>
    <t>李志燕</t>
  </si>
  <si>
    <t>罗有芳</t>
  </si>
  <si>
    <t>刘明珠</t>
  </si>
  <si>
    <t>刘小辉</t>
  </si>
  <si>
    <t>杨根香</t>
  </si>
  <si>
    <t>李海滢</t>
  </si>
  <si>
    <t>欧阳春春</t>
  </si>
  <si>
    <t>赖石林</t>
  </si>
  <si>
    <t>蓝海梅</t>
  </si>
  <si>
    <t>陈秦玉</t>
  </si>
  <si>
    <t>王菊荣</t>
  </si>
  <si>
    <t>陈年珍</t>
  </si>
  <si>
    <t>陈艳芳</t>
  </si>
  <si>
    <t>郭仙美</t>
  </si>
  <si>
    <t>40</t>
  </si>
  <si>
    <t>赵小艳</t>
  </si>
  <si>
    <t>林霞</t>
  </si>
  <si>
    <t>温平平</t>
  </si>
  <si>
    <t>李璐</t>
  </si>
  <si>
    <t>谢志英</t>
  </si>
  <si>
    <t>许瑆</t>
  </si>
  <si>
    <t>吴莎莎</t>
  </si>
  <si>
    <t>朱润梅</t>
  </si>
  <si>
    <t>杨阳</t>
  </si>
  <si>
    <t>黄伟玲</t>
  </si>
  <si>
    <t>陈科华</t>
  </si>
  <si>
    <t>周勇连</t>
  </si>
  <si>
    <t>荚声民</t>
  </si>
  <si>
    <t>黄露芳</t>
  </si>
  <si>
    <t>李惠珍</t>
  </si>
  <si>
    <t>曾美珍</t>
  </si>
  <si>
    <t>肖春燕</t>
  </si>
  <si>
    <t>郑琪芳</t>
  </si>
  <si>
    <t>石冬红</t>
  </si>
  <si>
    <t>陈秋香</t>
  </si>
  <si>
    <t>王凯菊</t>
  </si>
  <si>
    <t>钟丽</t>
  </si>
  <si>
    <t>刘芳瑜</t>
  </si>
  <si>
    <t>53.5</t>
  </si>
  <si>
    <t>刘瑛</t>
  </si>
  <si>
    <t>胡春</t>
  </si>
  <si>
    <t>廖婷</t>
  </si>
  <si>
    <t>胡淑华</t>
  </si>
  <si>
    <t>刘友清</t>
  </si>
  <si>
    <t>陈春春</t>
  </si>
  <si>
    <t>唐燕</t>
  </si>
  <si>
    <t>谢丽君</t>
  </si>
  <si>
    <t>刘惠清</t>
  </si>
  <si>
    <t>李楠</t>
  </si>
  <si>
    <t>陈昱彤</t>
  </si>
  <si>
    <t>陈华</t>
  </si>
  <si>
    <t>王春兰</t>
  </si>
  <si>
    <t>方成香</t>
  </si>
  <si>
    <t>钟林</t>
  </si>
  <si>
    <t>曾瑾川</t>
  </si>
  <si>
    <t>刘怡蓉</t>
  </si>
  <si>
    <t>钟林英</t>
  </si>
  <si>
    <t>刘敏</t>
  </si>
  <si>
    <t>刘煌英</t>
  </si>
  <si>
    <t>刘清霞</t>
  </si>
  <si>
    <t>钟磊</t>
  </si>
  <si>
    <t>刘美兰</t>
  </si>
  <si>
    <t>吕瑾</t>
  </si>
  <si>
    <t>李美艳</t>
  </si>
  <si>
    <t>陈水连</t>
  </si>
  <si>
    <t>吕河秀</t>
  </si>
  <si>
    <t>王小美</t>
  </si>
  <si>
    <t>王青</t>
  </si>
  <si>
    <t>廖招秀</t>
  </si>
  <si>
    <t>康慧</t>
  </si>
  <si>
    <t>钟芬</t>
  </si>
  <si>
    <t>廖润秀</t>
  </si>
  <si>
    <t>谢宇</t>
  </si>
  <si>
    <t>程清清</t>
  </si>
  <si>
    <t>金梅珍</t>
  </si>
  <si>
    <t>王小芳</t>
  </si>
  <si>
    <t>肖春</t>
  </si>
  <si>
    <t>艾昌春</t>
  </si>
  <si>
    <t>刘香</t>
  </si>
  <si>
    <t>袁才玲</t>
  </si>
  <si>
    <t>49</t>
  </si>
  <si>
    <t>李婷</t>
  </si>
  <si>
    <t>刘茜</t>
  </si>
  <si>
    <t>李兰芬</t>
  </si>
  <si>
    <t>郭中华</t>
  </si>
  <si>
    <t>周鹏</t>
  </si>
  <si>
    <t>刘咏</t>
  </si>
  <si>
    <t>钟伟平</t>
  </si>
  <si>
    <t>赖锦艳</t>
  </si>
  <si>
    <t>梁桂连</t>
  </si>
  <si>
    <t>符海红</t>
  </si>
  <si>
    <t>43</t>
  </si>
  <si>
    <t>钟茜</t>
  </si>
  <si>
    <t>谢莹</t>
  </si>
  <si>
    <t>赖紫薇</t>
  </si>
  <si>
    <t>陈倩</t>
  </si>
  <si>
    <t>肖海莹</t>
  </si>
  <si>
    <t>吕甜</t>
  </si>
  <si>
    <t>张秋平</t>
  </si>
  <si>
    <t>吴丹</t>
  </si>
  <si>
    <t>钟珊珊</t>
  </si>
  <si>
    <t>王丽娉</t>
  </si>
  <si>
    <t>杨玲</t>
  </si>
  <si>
    <t>刘翠红</t>
  </si>
  <si>
    <t>廖金连</t>
  </si>
  <si>
    <t>李芳芳</t>
  </si>
  <si>
    <t>黄云</t>
  </si>
  <si>
    <t>李瑶</t>
  </si>
  <si>
    <t>王菁芸</t>
  </si>
  <si>
    <t>叶芳</t>
  </si>
  <si>
    <t>邹树平</t>
  </si>
  <si>
    <t>揭薇</t>
  </si>
  <si>
    <t>38</t>
  </si>
  <si>
    <t>梁兰兰</t>
  </si>
  <si>
    <t>张志娟</t>
  </si>
  <si>
    <t>刘春梅</t>
  </si>
  <si>
    <t>罗颖</t>
  </si>
  <si>
    <t>钟海燕</t>
  </si>
  <si>
    <t>雷子连</t>
  </si>
  <si>
    <t>钟九连</t>
  </si>
  <si>
    <t>罗玲</t>
  </si>
  <si>
    <t>黄媛</t>
  </si>
  <si>
    <t>53</t>
  </si>
  <si>
    <t>吴小娟</t>
  </si>
  <si>
    <t>周春美</t>
  </si>
  <si>
    <t>张思菁</t>
  </si>
  <si>
    <t>吴文华</t>
  </si>
  <si>
    <t>杨靓</t>
  </si>
  <si>
    <t>陈丽萍</t>
  </si>
  <si>
    <t>钟颖</t>
  </si>
  <si>
    <t>陶华珍</t>
  </si>
  <si>
    <t>杨婷</t>
  </si>
  <si>
    <t>揭智琴</t>
  </si>
  <si>
    <t>兴国县2021年师范定向教师招聘登记表</t>
  </si>
  <si>
    <t>合计</t>
  </si>
  <si>
    <t>凌福英</t>
  </si>
  <si>
    <t>刘霖</t>
  </si>
  <si>
    <t>曾香红</t>
  </si>
  <si>
    <t>兰米连</t>
  </si>
  <si>
    <t>朱兴浩</t>
  </si>
  <si>
    <t>周瑾</t>
  </si>
  <si>
    <t>黄桂东</t>
  </si>
  <si>
    <t>龙勇</t>
  </si>
  <si>
    <t>杨春燕</t>
  </si>
  <si>
    <t>郑世宽</t>
  </si>
  <si>
    <t>廖丽琴</t>
  </si>
  <si>
    <t>刘金凤</t>
  </si>
  <si>
    <t>揭慧玲</t>
  </si>
  <si>
    <t>杨绿东</t>
  </si>
  <si>
    <t>杨彩贵</t>
  </si>
  <si>
    <t>吴群</t>
  </si>
  <si>
    <t>张冬冬</t>
  </si>
  <si>
    <t>傅悦</t>
  </si>
  <si>
    <t>温勇</t>
  </si>
  <si>
    <t>袁小金</t>
  </si>
  <si>
    <t>李家辉</t>
  </si>
  <si>
    <t>谢李艳</t>
  </si>
  <si>
    <t>彭美玲</t>
  </si>
  <si>
    <t>李梅</t>
  </si>
  <si>
    <t>李香香</t>
  </si>
  <si>
    <t>邹丽雯</t>
  </si>
  <si>
    <t>钟海珍</t>
  </si>
  <si>
    <t>李石连</t>
  </si>
  <si>
    <t>钟文辉</t>
  </si>
  <si>
    <t>何俊杰</t>
  </si>
  <si>
    <t>姚家发</t>
  </si>
  <si>
    <t>张文广</t>
  </si>
  <si>
    <t>黄海清</t>
  </si>
  <si>
    <t>曾祥勇</t>
  </si>
  <si>
    <t>谢洲</t>
  </si>
  <si>
    <t>谢林美</t>
  </si>
  <si>
    <t>刘泉</t>
  </si>
  <si>
    <t>江娟</t>
  </si>
  <si>
    <t>叶长青</t>
  </si>
  <si>
    <t>刘美英</t>
  </si>
  <si>
    <t>邱欣东</t>
  </si>
  <si>
    <t>陈阳林</t>
  </si>
  <si>
    <t>方林峰</t>
  </si>
  <si>
    <t>张春连</t>
  </si>
  <si>
    <t>刘莉</t>
  </si>
  <si>
    <t>曾诗琪</t>
  </si>
  <si>
    <t>谢传庚</t>
  </si>
  <si>
    <t>曾春兰</t>
  </si>
  <si>
    <t>陈怀玉</t>
  </si>
  <si>
    <t>刘艳珍</t>
  </si>
  <si>
    <t>陈金华</t>
  </si>
  <si>
    <t>温玉香</t>
  </si>
  <si>
    <t>何清</t>
  </si>
  <si>
    <t>邹甜</t>
  </si>
  <si>
    <t>黎润美</t>
  </si>
  <si>
    <t>韩琳</t>
  </si>
  <si>
    <t>特小学-语文</t>
  </si>
  <si>
    <t>刘怡</t>
  </si>
  <si>
    <t>黄玉香</t>
  </si>
  <si>
    <t>张艳艳</t>
  </si>
  <si>
    <t>杨根民</t>
  </si>
  <si>
    <t>徐高瀚</t>
  </si>
  <si>
    <t>郑炜</t>
  </si>
  <si>
    <t>兴国县2021年农村生源地定向教师招聘登记表</t>
  </si>
  <si>
    <t>序号</t>
  </si>
  <si>
    <t>性别</t>
  </si>
  <si>
    <t>报考学科</t>
  </si>
  <si>
    <t>报考岗位</t>
  </si>
  <si>
    <t>综合</t>
  </si>
  <si>
    <t>专业</t>
  </si>
  <si>
    <t>笔试折算成绩</t>
  </si>
  <si>
    <t>面试折算成绩</t>
  </si>
  <si>
    <t>谢宁楠</t>
  </si>
  <si>
    <t>男</t>
  </si>
  <si>
    <t>小学语文</t>
  </si>
  <si>
    <t>茶园乡富足教学点</t>
  </si>
  <si>
    <t>52.00</t>
  </si>
  <si>
    <t>李才庚</t>
  </si>
  <si>
    <t>65.00</t>
  </si>
  <si>
    <t>刘秋凤</t>
  </si>
  <si>
    <t>女</t>
  </si>
  <si>
    <t>小学英语</t>
  </si>
  <si>
    <t>64.00</t>
  </si>
  <si>
    <t>凌步琴</t>
  </si>
  <si>
    <t>小学数学</t>
  </si>
  <si>
    <t>崇贤乡严潭教学点</t>
  </si>
  <si>
    <t>65.50</t>
  </si>
  <si>
    <t>许雯</t>
  </si>
  <si>
    <t>68.00</t>
  </si>
  <si>
    <t>王露</t>
  </si>
  <si>
    <t>小学道德与法治</t>
  </si>
  <si>
    <t>曾燕华</t>
  </si>
  <si>
    <t>枫边乡茅坪小学</t>
  </si>
  <si>
    <t>54.50</t>
  </si>
  <si>
    <t>周福华</t>
  </si>
  <si>
    <t>79.50</t>
  </si>
  <si>
    <t>廖建林</t>
  </si>
  <si>
    <t>古龙岗镇蜈溪小学</t>
  </si>
  <si>
    <t>74.00</t>
  </si>
  <si>
    <t>李倩梅</t>
  </si>
  <si>
    <t>69.50</t>
  </si>
  <si>
    <t>曾伟兰</t>
  </si>
  <si>
    <t>雷妙华</t>
  </si>
  <si>
    <t>均村乡长竹村山龙教学点</t>
  </si>
  <si>
    <t>69.00</t>
  </si>
  <si>
    <t>吴成荣</t>
  </si>
  <si>
    <t>66.00</t>
  </si>
  <si>
    <t>钟相连</t>
  </si>
  <si>
    <t>71.00</t>
  </si>
  <si>
    <t>潘菊梅</t>
  </si>
  <si>
    <t>良村镇下沾教学点</t>
  </si>
  <si>
    <t>董志勇</t>
  </si>
  <si>
    <t>南坑乡中叶教学点</t>
  </si>
  <si>
    <t>36.50</t>
  </si>
  <si>
    <t>刘丹凤</t>
  </si>
  <si>
    <t>70.00</t>
  </si>
  <si>
    <t>董智圣</t>
  </si>
  <si>
    <t>61.00</t>
  </si>
  <si>
    <t>张健华</t>
  </si>
  <si>
    <t>社富乡九山小学</t>
  </si>
  <si>
    <t>53.00</t>
  </si>
  <si>
    <t>刘立林</t>
  </si>
  <si>
    <t>43.00</t>
  </si>
  <si>
    <t>谢惠枫</t>
  </si>
  <si>
    <t>51.50</t>
  </si>
  <si>
    <t>曾丽华</t>
  </si>
  <si>
    <t>兴江乡南村小学</t>
  </si>
  <si>
    <t>阙红梅</t>
  </si>
  <si>
    <t>67.50</t>
  </si>
  <si>
    <t>徐海金</t>
  </si>
  <si>
    <t>47.00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</si>
</sst>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5" borderId="3" applyNumberFormat="0" applyAlignment="0" applyProtection="0">
      <alignment vertical="center"/>
    </xf>
    <xf numFmtId="0" fontId="35" fillId="5" borderId="6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vertical="center"/>
    </xf>
    <xf numFmtId="0" fontId="17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0"/>
  <sheetViews>
    <sheetView tabSelected="1" workbookViewId="0">
      <selection activeCell="D2" sqref="D$1:H$1048576"/>
    </sheetView>
  </sheetViews>
  <sheetFormatPr defaultColWidth="9.38333333333333" defaultRowHeight="13.5"/>
  <cols>
    <col min="1" max="1" width="14.875" style="33" customWidth="1"/>
    <col min="2" max="2" width="23.25" style="33" customWidth="1"/>
    <col min="3" max="3" width="9.38333333333333" style="34" customWidth="1"/>
    <col min="4" max="5" width="9.38333333333333" style="33" customWidth="1"/>
    <col min="6" max="6" width="10.25" style="33" customWidth="1"/>
    <col min="7" max="7" width="9.38333333333333" style="33" customWidth="1"/>
    <col min="8" max="8" width="12.5" style="35" customWidth="1"/>
    <col min="9" max="16355" width="9.38333333333333" style="33" customWidth="1"/>
  </cols>
  <sheetData>
    <row r="1" ht="26" customHeight="1" spans="1:10">
      <c r="A1" s="36" t="s">
        <v>0</v>
      </c>
      <c r="B1" s="36"/>
      <c r="C1" s="37"/>
      <c r="D1" s="36"/>
      <c r="E1" s="36"/>
      <c r="F1" s="36"/>
      <c r="G1" s="36"/>
      <c r="H1" s="38"/>
      <c r="I1" s="36"/>
      <c r="J1" s="36"/>
    </row>
    <row r="2" s="32" customFormat="1" ht="20" customHeight="1" spans="1:10">
      <c r="A2" s="19" t="s">
        <v>1</v>
      </c>
      <c r="B2" s="19" t="s">
        <v>2</v>
      </c>
      <c r="C2" s="39" t="s">
        <v>3</v>
      </c>
      <c r="D2" s="1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9" t="s">
        <v>9</v>
      </c>
      <c r="J2" s="41" t="s">
        <v>10</v>
      </c>
    </row>
    <row r="3" s="33" customFormat="1" ht="20" customHeight="1" spans="1:10">
      <c r="A3" s="14" t="s">
        <v>11</v>
      </c>
      <c r="B3" s="14" t="s">
        <v>12</v>
      </c>
      <c r="C3" s="40" t="s">
        <v>13</v>
      </c>
      <c r="D3" s="14">
        <v>108.5</v>
      </c>
      <c r="E3" s="14">
        <v>14</v>
      </c>
      <c r="F3" s="14">
        <v>1</v>
      </c>
      <c r="G3" s="14">
        <v>84.67</v>
      </c>
      <c r="H3" s="14"/>
      <c r="I3" s="16">
        <f>D3*0.25+G3*0.5</f>
        <v>69.46</v>
      </c>
      <c r="J3" s="16"/>
    </row>
    <row r="4" s="33" customFormat="1" ht="20" customHeight="1" spans="1:10">
      <c r="A4" s="14" t="s">
        <v>11</v>
      </c>
      <c r="B4" s="14" t="s">
        <v>12</v>
      </c>
      <c r="C4" s="40" t="s">
        <v>14</v>
      </c>
      <c r="D4" s="14">
        <v>123</v>
      </c>
      <c r="E4" s="14">
        <v>14</v>
      </c>
      <c r="F4" s="14">
        <v>2</v>
      </c>
      <c r="G4" s="14">
        <v>82</v>
      </c>
      <c r="H4" s="14"/>
      <c r="I4" s="16">
        <f>D4*0.25+G4*0.5</f>
        <v>71.75</v>
      </c>
      <c r="J4" s="16"/>
    </row>
    <row r="5" s="33" customFormat="1" ht="20" customHeight="1" spans="1:10">
      <c r="A5" s="14" t="s">
        <v>15</v>
      </c>
      <c r="B5" s="14" t="s">
        <v>16</v>
      </c>
      <c r="C5" s="40" t="s">
        <v>17</v>
      </c>
      <c r="D5" s="14">
        <v>146.5</v>
      </c>
      <c r="E5" s="14">
        <v>1</v>
      </c>
      <c r="F5" s="14">
        <v>6</v>
      </c>
      <c r="G5" s="14">
        <v>80.33</v>
      </c>
      <c r="H5" s="15">
        <f t="shared" ref="H5:H10" si="0">82.4/80.94*G5</f>
        <v>81.778996787744</v>
      </c>
      <c r="I5" s="16">
        <f t="shared" ref="I5:I68" si="1">D5*0.25+H5*0.5</f>
        <v>77.514498393872</v>
      </c>
      <c r="J5" s="16"/>
    </row>
    <row r="6" s="33" customFormat="1" ht="20" customHeight="1" spans="1:10">
      <c r="A6" s="14" t="s">
        <v>15</v>
      </c>
      <c r="B6" s="14" t="s">
        <v>16</v>
      </c>
      <c r="C6" s="40" t="s">
        <v>18</v>
      </c>
      <c r="D6" s="14">
        <v>138.5</v>
      </c>
      <c r="E6" s="14">
        <v>1</v>
      </c>
      <c r="F6" s="14">
        <v>8</v>
      </c>
      <c r="G6" s="14">
        <v>77.33</v>
      </c>
      <c r="H6" s="15">
        <f t="shared" si="0"/>
        <v>78.724882629108</v>
      </c>
      <c r="I6" s="16">
        <f t="shared" si="1"/>
        <v>73.987441314554</v>
      </c>
      <c r="J6" s="16"/>
    </row>
    <row r="7" s="33" customFormat="1" ht="20" customHeight="1" spans="1:10">
      <c r="A7" s="14" t="s">
        <v>15</v>
      </c>
      <c r="B7" s="14" t="s">
        <v>16</v>
      </c>
      <c r="C7" s="40" t="s">
        <v>19</v>
      </c>
      <c r="D7" s="14">
        <v>149</v>
      </c>
      <c r="E7" s="14">
        <v>1</v>
      </c>
      <c r="F7" s="14">
        <v>19</v>
      </c>
      <c r="G7" s="14">
        <v>84</v>
      </c>
      <c r="H7" s="15">
        <f t="shared" si="0"/>
        <v>85.5151964418088</v>
      </c>
      <c r="I7" s="16">
        <f t="shared" si="1"/>
        <v>80.0075982209044</v>
      </c>
      <c r="J7" s="16"/>
    </row>
    <row r="8" s="33" customFormat="1" ht="20" customHeight="1" spans="1:10">
      <c r="A8" s="14" t="s">
        <v>15</v>
      </c>
      <c r="B8" s="14" t="s">
        <v>16</v>
      </c>
      <c r="C8" s="40" t="s">
        <v>20</v>
      </c>
      <c r="D8" s="14">
        <v>139.5</v>
      </c>
      <c r="E8" s="14">
        <v>1</v>
      </c>
      <c r="F8" s="14">
        <v>20</v>
      </c>
      <c r="G8" s="14">
        <v>80.5</v>
      </c>
      <c r="H8" s="15">
        <f t="shared" si="0"/>
        <v>81.9520632567334</v>
      </c>
      <c r="I8" s="16">
        <f t="shared" si="1"/>
        <v>75.8510316283667</v>
      </c>
      <c r="J8" s="16"/>
    </row>
    <row r="9" s="33" customFormat="1" ht="20" customHeight="1" spans="1:10">
      <c r="A9" s="14" t="s">
        <v>15</v>
      </c>
      <c r="B9" s="14" t="s">
        <v>16</v>
      </c>
      <c r="C9" s="40" t="s">
        <v>21</v>
      </c>
      <c r="D9" s="14">
        <v>142</v>
      </c>
      <c r="E9" s="14">
        <v>1</v>
      </c>
      <c r="F9" s="14">
        <v>22</v>
      </c>
      <c r="G9" s="14">
        <v>81.67</v>
      </c>
      <c r="H9" s="15">
        <f t="shared" si="0"/>
        <v>83.1431677786014</v>
      </c>
      <c r="I9" s="16">
        <f t="shared" si="1"/>
        <v>77.0715838893007</v>
      </c>
      <c r="J9" s="16"/>
    </row>
    <row r="10" s="33" customFormat="1" ht="20" customHeight="1" spans="1:10">
      <c r="A10" s="14" t="s">
        <v>15</v>
      </c>
      <c r="B10" s="14" t="s">
        <v>16</v>
      </c>
      <c r="C10" s="40" t="s">
        <v>22</v>
      </c>
      <c r="D10" s="14">
        <v>138.5</v>
      </c>
      <c r="E10" s="14">
        <v>1</v>
      </c>
      <c r="F10" s="14">
        <v>29</v>
      </c>
      <c r="G10" s="14">
        <v>80.67</v>
      </c>
      <c r="H10" s="15">
        <f t="shared" si="0"/>
        <v>82.1251297257228</v>
      </c>
      <c r="I10" s="16">
        <f t="shared" si="1"/>
        <v>75.6875648628614</v>
      </c>
      <c r="J10" s="16"/>
    </row>
    <row r="11" s="33" customFormat="1" ht="20" customHeight="1" spans="1:10">
      <c r="A11" s="14" t="s">
        <v>15</v>
      </c>
      <c r="B11" s="14" t="s">
        <v>16</v>
      </c>
      <c r="C11" s="40" t="s">
        <v>23</v>
      </c>
      <c r="D11" s="14">
        <v>147</v>
      </c>
      <c r="E11" s="14">
        <v>2</v>
      </c>
      <c r="F11" s="14">
        <v>6</v>
      </c>
      <c r="G11" s="14">
        <v>87.67</v>
      </c>
      <c r="H11" s="15">
        <f>82.4/83.72*G11</f>
        <v>86.2877209746775</v>
      </c>
      <c r="I11" s="16">
        <f t="shared" si="1"/>
        <v>79.8938604873388</v>
      </c>
      <c r="J11" s="16"/>
    </row>
    <row r="12" s="33" customFormat="1" ht="20" customHeight="1" spans="1:10">
      <c r="A12" s="14" t="s">
        <v>15</v>
      </c>
      <c r="B12" s="14" t="s">
        <v>16</v>
      </c>
      <c r="C12" s="40" t="s">
        <v>24</v>
      </c>
      <c r="D12" s="14">
        <v>140</v>
      </c>
      <c r="E12" s="14">
        <v>2</v>
      </c>
      <c r="F12" s="14">
        <v>19</v>
      </c>
      <c r="G12" s="14">
        <v>82.67</v>
      </c>
      <c r="H12" s="15">
        <f>82.4/83.72*G12</f>
        <v>81.3665551839465</v>
      </c>
      <c r="I12" s="16">
        <f t="shared" si="1"/>
        <v>75.6832775919733</v>
      </c>
      <c r="J12" s="16"/>
    </row>
    <row r="13" s="33" customFormat="1" ht="20" customHeight="1" spans="1:10">
      <c r="A13" s="14" t="s">
        <v>15</v>
      </c>
      <c r="B13" s="14" t="s">
        <v>16</v>
      </c>
      <c r="C13" s="40" t="s">
        <v>25</v>
      </c>
      <c r="D13" s="14">
        <v>137.5</v>
      </c>
      <c r="E13" s="14">
        <v>2</v>
      </c>
      <c r="F13" s="14">
        <v>30</v>
      </c>
      <c r="G13" s="14">
        <v>87</v>
      </c>
      <c r="H13" s="15">
        <f>82.4/83.72*G13</f>
        <v>85.6282847587195</v>
      </c>
      <c r="I13" s="16">
        <f t="shared" si="1"/>
        <v>77.1891423793598</v>
      </c>
      <c r="J13" s="16"/>
    </row>
    <row r="14" s="33" customFormat="1" ht="20" customHeight="1" spans="1:10">
      <c r="A14" s="14" t="s">
        <v>15</v>
      </c>
      <c r="B14" s="14" t="s">
        <v>16</v>
      </c>
      <c r="C14" s="40" t="s">
        <v>26</v>
      </c>
      <c r="D14" s="14">
        <v>148</v>
      </c>
      <c r="E14" s="14">
        <v>3</v>
      </c>
      <c r="F14" s="14">
        <v>7</v>
      </c>
      <c r="G14" s="14">
        <v>87.33</v>
      </c>
      <c r="H14" s="15">
        <f>82.4/82.27*G14</f>
        <v>87.4679956241643</v>
      </c>
      <c r="I14" s="16">
        <f t="shared" si="1"/>
        <v>80.7339978120822</v>
      </c>
      <c r="J14" s="16"/>
    </row>
    <row r="15" s="33" customFormat="1" ht="20" customHeight="1" spans="1:10">
      <c r="A15" s="14" t="s">
        <v>15</v>
      </c>
      <c r="B15" s="14" t="s">
        <v>16</v>
      </c>
      <c r="C15" s="40" t="s">
        <v>27</v>
      </c>
      <c r="D15" s="14">
        <v>143</v>
      </c>
      <c r="E15" s="14">
        <v>3</v>
      </c>
      <c r="F15" s="14">
        <v>11</v>
      </c>
      <c r="G15" s="14">
        <v>79.67</v>
      </c>
      <c r="H15" s="15">
        <f>82.4/82.27*G15</f>
        <v>79.7958915765164</v>
      </c>
      <c r="I15" s="16">
        <f t="shared" si="1"/>
        <v>75.6479457882582</v>
      </c>
      <c r="J15" s="16"/>
    </row>
    <row r="16" s="33" customFormat="1" ht="20" customHeight="1" spans="1:10">
      <c r="A16" s="14" t="s">
        <v>15</v>
      </c>
      <c r="B16" s="14" t="s">
        <v>16</v>
      </c>
      <c r="C16" s="40" t="s">
        <v>28</v>
      </c>
      <c r="D16" s="14">
        <v>139.5</v>
      </c>
      <c r="E16" s="14">
        <v>3</v>
      </c>
      <c r="F16" s="14">
        <v>27</v>
      </c>
      <c r="G16" s="14">
        <v>80.67</v>
      </c>
      <c r="H16" s="15">
        <f>82.4/82.27*G16</f>
        <v>80.7974717393947</v>
      </c>
      <c r="I16" s="16">
        <f t="shared" si="1"/>
        <v>75.2737358696973</v>
      </c>
      <c r="J16" s="16"/>
    </row>
    <row r="17" s="33" customFormat="1" ht="20" customHeight="1" spans="1:10">
      <c r="A17" s="14" t="s">
        <v>15</v>
      </c>
      <c r="B17" s="14" t="s">
        <v>16</v>
      </c>
      <c r="C17" s="40" t="s">
        <v>29</v>
      </c>
      <c r="D17" s="14">
        <v>130</v>
      </c>
      <c r="E17" s="14">
        <v>3</v>
      </c>
      <c r="F17" s="14">
        <v>29</v>
      </c>
      <c r="G17" s="14">
        <v>86.67</v>
      </c>
      <c r="H17" s="15">
        <f>82.4/82.27*G17</f>
        <v>86.8069527166647</v>
      </c>
      <c r="I17" s="16">
        <f t="shared" si="1"/>
        <v>75.9034763583323</v>
      </c>
      <c r="J17" s="16"/>
    </row>
    <row r="18" s="33" customFormat="1" ht="20" customHeight="1" spans="1:10">
      <c r="A18" s="14" t="s">
        <v>15</v>
      </c>
      <c r="B18" s="14" t="s">
        <v>16</v>
      </c>
      <c r="C18" s="40" t="s">
        <v>30</v>
      </c>
      <c r="D18" s="14">
        <v>130</v>
      </c>
      <c r="E18" s="14">
        <v>4</v>
      </c>
      <c r="F18" s="14">
        <v>9</v>
      </c>
      <c r="G18" s="14">
        <v>87</v>
      </c>
      <c r="H18" s="15">
        <f t="shared" ref="H18:H24" si="2">82.4/82.67*G18</f>
        <v>86.7158582315229</v>
      </c>
      <c r="I18" s="16">
        <f t="shared" si="1"/>
        <v>75.8579291157615</v>
      </c>
      <c r="J18" s="16"/>
    </row>
    <row r="19" s="33" customFormat="1" ht="20" customHeight="1" spans="1:10">
      <c r="A19" s="14" t="s">
        <v>15</v>
      </c>
      <c r="B19" s="14" t="s">
        <v>16</v>
      </c>
      <c r="C19" s="40" t="s">
        <v>31</v>
      </c>
      <c r="D19" s="14">
        <v>140.5</v>
      </c>
      <c r="E19" s="14">
        <v>4</v>
      </c>
      <c r="F19" s="14">
        <v>12</v>
      </c>
      <c r="G19" s="14">
        <v>83</v>
      </c>
      <c r="H19" s="15">
        <f t="shared" si="2"/>
        <v>82.7289222208782</v>
      </c>
      <c r="I19" s="16">
        <f t="shared" si="1"/>
        <v>76.4894611104391</v>
      </c>
      <c r="J19" s="16"/>
    </row>
    <row r="20" s="33" customFormat="1" ht="20" customHeight="1" spans="1:10">
      <c r="A20" s="14" t="s">
        <v>15</v>
      </c>
      <c r="B20" s="14" t="s">
        <v>16</v>
      </c>
      <c r="C20" s="40" t="s">
        <v>32</v>
      </c>
      <c r="D20" s="14">
        <v>150.5</v>
      </c>
      <c r="E20" s="14">
        <v>4</v>
      </c>
      <c r="F20" s="14">
        <v>18</v>
      </c>
      <c r="G20" s="14">
        <v>85.17</v>
      </c>
      <c r="H20" s="15">
        <f t="shared" si="2"/>
        <v>84.891835006653</v>
      </c>
      <c r="I20" s="16">
        <f t="shared" si="1"/>
        <v>80.0709175033265</v>
      </c>
      <c r="J20" s="16"/>
    </row>
    <row r="21" s="33" customFormat="1" ht="20" customHeight="1" spans="1:10">
      <c r="A21" s="14" t="s">
        <v>15</v>
      </c>
      <c r="B21" s="14" t="s">
        <v>16</v>
      </c>
      <c r="C21" s="40" t="s">
        <v>33</v>
      </c>
      <c r="D21" s="14">
        <v>141</v>
      </c>
      <c r="E21" s="14">
        <v>4</v>
      </c>
      <c r="F21" s="14">
        <v>23</v>
      </c>
      <c r="G21" s="14">
        <v>84.6</v>
      </c>
      <c r="H21" s="15">
        <f t="shared" si="2"/>
        <v>84.3236966251361</v>
      </c>
      <c r="I21" s="16">
        <f t="shared" si="1"/>
        <v>77.411848312568</v>
      </c>
      <c r="J21" s="16"/>
    </row>
    <row r="22" s="33" customFormat="1" ht="20" customHeight="1" spans="1:10">
      <c r="A22" s="14" t="s">
        <v>15</v>
      </c>
      <c r="B22" s="14" t="s">
        <v>16</v>
      </c>
      <c r="C22" s="40" t="s">
        <v>34</v>
      </c>
      <c r="D22" s="14">
        <v>141.5</v>
      </c>
      <c r="E22" s="14">
        <v>4</v>
      </c>
      <c r="F22" s="14">
        <v>24</v>
      </c>
      <c r="G22" s="14">
        <v>80.17</v>
      </c>
      <c r="H22" s="15">
        <f t="shared" si="2"/>
        <v>79.908164993347</v>
      </c>
      <c r="I22" s="16">
        <f t="shared" si="1"/>
        <v>75.3290824966735</v>
      </c>
      <c r="J22" s="16"/>
    </row>
    <row r="23" s="33" customFormat="1" ht="20" customHeight="1" spans="1:10">
      <c r="A23" s="14" t="s">
        <v>15</v>
      </c>
      <c r="B23" s="14" t="s">
        <v>16</v>
      </c>
      <c r="C23" s="40" t="s">
        <v>35</v>
      </c>
      <c r="D23" s="14">
        <v>139</v>
      </c>
      <c r="E23" s="14">
        <v>4</v>
      </c>
      <c r="F23" s="14">
        <v>26</v>
      </c>
      <c r="G23" s="14">
        <v>82.7</v>
      </c>
      <c r="H23" s="15">
        <f t="shared" si="2"/>
        <v>82.4299020200798</v>
      </c>
      <c r="I23" s="16">
        <f t="shared" si="1"/>
        <v>75.9649510100399</v>
      </c>
      <c r="J23" s="16"/>
    </row>
    <row r="24" s="33" customFormat="1" ht="20" customHeight="1" spans="1:10">
      <c r="A24" s="14" t="s">
        <v>15</v>
      </c>
      <c r="B24" s="14" t="s">
        <v>16</v>
      </c>
      <c r="C24" s="40" t="s">
        <v>36</v>
      </c>
      <c r="D24" s="14">
        <v>136</v>
      </c>
      <c r="E24" s="14">
        <v>4</v>
      </c>
      <c r="F24" s="14">
        <v>30</v>
      </c>
      <c r="G24" s="14">
        <v>81.27</v>
      </c>
      <c r="H24" s="15">
        <f t="shared" si="2"/>
        <v>81.0045723962743</v>
      </c>
      <c r="I24" s="16">
        <f t="shared" si="1"/>
        <v>74.5022861981372</v>
      </c>
      <c r="J24" s="16"/>
    </row>
    <row r="25" s="33" customFormat="1" ht="20" customHeight="1" spans="1:10">
      <c r="A25" s="14" t="s">
        <v>37</v>
      </c>
      <c r="B25" s="14" t="s">
        <v>16</v>
      </c>
      <c r="C25" s="40" t="s">
        <v>38</v>
      </c>
      <c r="D25" s="14">
        <v>147</v>
      </c>
      <c r="E25" s="14">
        <v>1</v>
      </c>
      <c r="F25" s="14">
        <v>1</v>
      </c>
      <c r="G25" s="14">
        <v>82.67</v>
      </c>
      <c r="H25" s="15">
        <f>82.4/80.94*G25</f>
        <v>84.1612058314801</v>
      </c>
      <c r="I25" s="16">
        <f t="shared" si="1"/>
        <v>78.8306029157401</v>
      </c>
      <c r="J25" s="16"/>
    </row>
    <row r="26" s="33" customFormat="1" ht="20" customHeight="1" spans="1:10">
      <c r="A26" s="14" t="s">
        <v>37</v>
      </c>
      <c r="B26" s="14" t="s">
        <v>16</v>
      </c>
      <c r="C26" s="40" t="s">
        <v>39</v>
      </c>
      <c r="D26" s="14">
        <v>136</v>
      </c>
      <c r="E26" s="14">
        <v>1</v>
      </c>
      <c r="F26" s="14">
        <v>5</v>
      </c>
      <c r="G26" s="14">
        <v>84.83</v>
      </c>
      <c r="H26" s="15">
        <f>82.4/80.94*G26</f>
        <v>86.3601680256981</v>
      </c>
      <c r="I26" s="16">
        <f t="shared" si="1"/>
        <v>77.180084012849</v>
      </c>
      <c r="J26" s="16"/>
    </row>
    <row r="27" s="33" customFormat="1" ht="20" customHeight="1" spans="1:10">
      <c r="A27" s="14" t="s">
        <v>37</v>
      </c>
      <c r="B27" s="14" t="s">
        <v>16</v>
      </c>
      <c r="C27" s="40" t="s">
        <v>40</v>
      </c>
      <c r="D27" s="14">
        <v>150.5</v>
      </c>
      <c r="E27" s="14">
        <v>1</v>
      </c>
      <c r="F27" s="14">
        <v>21</v>
      </c>
      <c r="G27" s="14">
        <v>85.17</v>
      </c>
      <c r="H27" s="15">
        <f>82.4/80.94*G27</f>
        <v>86.7063009636768</v>
      </c>
      <c r="I27" s="16">
        <f t="shared" si="1"/>
        <v>80.9781504818384</v>
      </c>
      <c r="J27" s="16"/>
    </row>
    <row r="28" s="33" customFormat="1" ht="20" customHeight="1" spans="1:10">
      <c r="A28" s="14" t="s">
        <v>37</v>
      </c>
      <c r="B28" s="14" t="s">
        <v>16</v>
      </c>
      <c r="C28" s="40" t="s">
        <v>41</v>
      </c>
      <c r="D28" s="14">
        <v>159.5</v>
      </c>
      <c r="E28" s="14">
        <v>1</v>
      </c>
      <c r="F28" s="14">
        <v>27</v>
      </c>
      <c r="G28" s="14">
        <v>82.67</v>
      </c>
      <c r="H28" s="15">
        <f>82.4/80.94*G28</f>
        <v>84.1612058314801</v>
      </c>
      <c r="I28" s="16">
        <f t="shared" si="1"/>
        <v>81.9556029157401</v>
      </c>
      <c r="J28" s="16"/>
    </row>
    <row r="29" s="33" customFormat="1" ht="20" customHeight="1" spans="1:10">
      <c r="A29" s="14" t="s">
        <v>37</v>
      </c>
      <c r="B29" s="14" t="s">
        <v>16</v>
      </c>
      <c r="C29" s="40" t="s">
        <v>42</v>
      </c>
      <c r="D29" s="14">
        <v>121.5</v>
      </c>
      <c r="E29" s="14">
        <v>2</v>
      </c>
      <c r="F29" s="14">
        <v>4</v>
      </c>
      <c r="G29" s="14">
        <v>82</v>
      </c>
      <c r="H29" s="15">
        <f t="shared" ref="H29:H35" si="3">82.4/83.72*G29</f>
        <v>80.7071189679885</v>
      </c>
      <c r="I29" s="16">
        <f t="shared" si="1"/>
        <v>70.7285594839943</v>
      </c>
      <c r="J29" s="16"/>
    </row>
    <row r="30" s="33" customFormat="1" ht="20" customHeight="1" spans="1:10">
      <c r="A30" s="14" t="s">
        <v>37</v>
      </c>
      <c r="B30" s="14" t="s">
        <v>16</v>
      </c>
      <c r="C30" s="40" t="s">
        <v>43</v>
      </c>
      <c r="D30" s="14">
        <v>131</v>
      </c>
      <c r="E30" s="14">
        <v>2</v>
      </c>
      <c r="F30" s="14">
        <v>5</v>
      </c>
      <c r="G30" s="14">
        <v>85.5</v>
      </c>
      <c r="H30" s="15">
        <f t="shared" si="3"/>
        <v>84.1519350215003</v>
      </c>
      <c r="I30" s="16">
        <f t="shared" si="1"/>
        <v>74.8259675107501</v>
      </c>
      <c r="J30" s="16"/>
    </row>
    <row r="31" s="33" customFormat="1" ht="20" customHeight="1" spans="1:10">
      <c r="A31" s="14" t="s">
        <v>37</v>
      </c>
      <c r="B31" s="14" t="s">
        <v>16</v>
      </c>
      <c r="C31" s="40" t="s">
        <v>44</v>
      </c>
      <c r="D31" s="14">
        <v>151</v>
      </c>
      <c r="E31" s="14">
        <v>2</v>
      </c>
      <c r="F31" s="14">
        <v>13</v>
      </c>
      <c r="G31" s="14">
        <v>83</v>
      </c>
      <c r="H31" s="15">
        <f t="shared" si="3"/>
        <v>81.6913521261347</v>
      </c>
      <c r="I31" s="16">
        <f t="shared" si="1"/>
        <v>78.5956760630674</v>
      </c>
      <c r="J31" s="16"/>
    </row>
    <row r="32" s="33" customFormat="1" ht="20" customHeight="1" spans="1:10">
      <c r="A32" s="14" t="s">
        <v>37</v>
      </c>
      <c r="B32" s="14" t="s">
        <v>16</v>
      </c>
      <c r="C32" s="40" t="s">
        <v>45</v>
      </c>
      <c r="D32" s="14">
        <v>142.5</v>
      </c>
      <c r="E32" s="14">
        <v>2</v>
      </c>
      <c r="F32" s="14">
        <v>14</v>
      </c>
      <c r="G32" s="14">
        <v>81.33</v>
      </c>
      <c r="H32" s="15">
        <f t="shared" si="3"/>
        <v>80.0476827520306</v>
      </c>
      <c r="I32" s="16">
        <f t="shared" si="1"/>
        <v>75.6488413760153</v>
      </c>
      <c r="J32" s="16"/>
    </row>
    <row r="33" s="33" customFormat="1" ht="20" customHeight="1" spans="1:10">
      <c r="A33" s="14" t="s">
        <v>37</v>
      </c>
      <c r="B33" s="14" t="s">
        <v>16</v>
      </c>
      <c r="C33" s="40" t="s">
        <v>46</v>
      </c>
      <c r="D33" s="14">
        <v>157</v>
      </c>
      <c r="E33" s="14">
        <v>2</v>
      </c>
      <c r="F33" s="14">
        <v>15</v>
      </c>
      <c r="G33" s="14">
        <v>87</v>
      </c>
      <c r="H33" s="15">
        <f t="shared" si="3"/>
        <v>85.6282847587195</v>
      </c>
      <c r="I33" s="16">
        <f t="shared" si="1"/>
        <v>82.0641423793598</v>
      </c>
      <c r="J33" s="16"/>
    </row>
    <row r="34" s="33" customFormat="1" ht="20" customHeight="1" spans="1:10">
      <c r="A34" s="14" t="s">
        <v>37</v>
      </c>
      <c r="B34" s="14" t="s">
        <v>16</v>
      </c>
      <c r="C34" s="40" t="s">
        <v>47</v>
      </c>
      <c r="D34" s="14">
        <v>151</v>
      </c>
      <c r="E34" s="14">
        <v>2</v>
      </c>
      <c r="F34" s="14">
        <v>23</v>
      </c>
      <c r="G34" s="14">
        <v>85.33</v>
      </c>
      <c r="H34" s="15">
        <f t="shared" si="3"/>
        <v>83.9846153846154</v>
      </c>
      <c r="I34" s="16">
        <f t="shared" si="1"/>
        <v>79.7423076923077</v>
      </c>
      <c r="J34" s="16"/>
    </row>
    <row r="35" s="33" customFormat="1" ht="20" customHeight="1" spans="1:10">
      <c r="A35" s="14" t="s">
        <v>37</v>
      </c>
      <c r="B35" s="14" t="s">
        <v>16</v>
      </c>
      <c r="C35" s="40" t="s">
        <v>48</v>
      </c>
      <c r="D35" s="14">
        <v>125</v>
      </c>
      <c r="E35" s="14">
        <v>2</v>
      </c>
      <c r="F35" s="14">
        <v>29</v>
      </c>
      <c r="G35" s="14">
        <v>84.67</v>
      </c>
      <c r="H35" s="15">
        <f t="shared" si="3"/>
        <v>83.3350215002389</v>
      </c>
      <c r="I35" s="16">
        <f t="shared" si="1"/>
        <v>72.9175107501194</v>
      </c>
      <c r="J35" s="16"/>
    </row>
    <row r="36" s="33" customFormat="1" ht="20" customHeight="1" spans="1:10">
      <c r="A36" s="14" t="s">
        <v>37</v>
      </c>
      <c r="B36" s="14" t="s">
        <v>16</v>
      </c>
      <c r="C36" s="40" t="s">
        <v>49</v>
      </c>
      <c r="D36" s="14">
        <v>146</v>
      </c>
      <c r="E36" s="14">
        <v>3</v>
      </c>
      <c r="F36" s="14">
        <v>3</v>
      </c>
      <c r="G36" s="14">
        <v>81.67</v>
      </c>
      <c r="H36" s="15">
        <f t="shared" ref="H36:H41" si="4">82.4/82.27*G36</f>
        <v>81.799051902273</v>
      </c>
      <c r="I36" s="16">
        <f t="shared" si="1"/>
        <v>77.3995259511365</v>
      </c>
      <c r="J36" s="16"/>
    </row>
    <row r="37" s="33" customFormat="1" ht="20" customHeight="1" spans="1:10">
      <c r="A37" s="14" t="s">
        <v>37</v>
      </c>
      <c r="B37" s="14" t="s">
        <v>16</v>
      </c>
      <c r="C37" s="40" t="s">
        <v>50</v>
      </c>
      <c r="D37" s="14">
        <v>124</v>
      </c>
      <c r="E37" s="14">
        <v>3</v>
      </c>
      <c r="F37" s="14">
        <v>6</v>
      </c>
      <c r="G37" s="14">
        <v>81.33</v>
      </c>
      <c r="H37" s="15">
        <f t="shared" si="4"/>
        <v>81.4585146468944</v>
      </c>
      <c r="I37" s="16">
        <f t="shared" si="1"/>
        <v>71.7292573234472</v>
      </c>
      <c r="J37" s="16"/>
    </row>
    <row r="38" s="33" customFormat="1" ht="20" customHeight="1" spans="1:10">
      <c r="A38" s="14" t="s">
        <v>37</v>
      </c>
      <c r="B38" s="14" t="s">
        <v>16</v>
      </c>
      <c r="C38" s="40" t="s">
        <v>51</v>
      </c>
      <c r="D38" s="14">
        <v>139.5</v>
      </c>
      <c r="E38" s="14">
        <v>3</v>
      </c>
      <c r="F38" s="14">
        <v>17</v>
      </c>
      <c r="G38" s="14">
        <v>80.67</v>
      </c>
      <c r="H38" s="15">
        <f t="shared" si="4"/>
        <v>80.7974717393947</v>
      </c>
      <c r="I38" s="16">
        <f t="shared" si="1"/>
        <v>75.2737358696973</v>
      </c>
      <c r="J38" s="16"/>
    </row>
    <row r="39" s="33" customFormat="1" ht="20" customHeight="1" spans="1:10">
      <c r="A39" s="14" t="s">
        <v>37</v>
      </c>
      <c r="B39" s="14" t="s">
        <v>16</v>
      </c>
      <c r="C39" s="40" t="s">
        <v>52</v>
      </c>
      <c r="D39" s="14">
        <v>127</v>
      </c>
      <c r="E39" s="14">
        <v>3</v>
      </c>
      <c r="F39" s="14">
        <v>19</v>
      </c>
      <c r="G39" s="14">
        <v>81</v>
      </c>
      <c r="H39" s="15">
        <f t="shared" si="4"/>
        <v>81.1279931931445</v>
      </c>
      <c r="I39" s="16">
        <f t="shared" si="1"/>
        <v>72.3139965965723</v>
      </c>
      <c r="J39" s="16"/>
    </row>
    <row r="40" s="33" customFormat="1" ht="20" customHeight="1" spans="1:10">
      <c r="A40" s="14" t="s">
        <v>37</v>
      </c>
      <c r="B40" s="14" t="s">
        <v>16</v>
      </c>
      <c r="C40" s="40" t="s">
        <v>53</v>
      </c>
      <c r="D40" s="14">
        <v>135.5</v>
      </c>
      <c r="E40" s="14">
        <v>3</v>
      </c>
      <c r="F40" s="14">
        <v>22</v>
      </c>
      <c r="G40" s="14">
        <v>80</v>
      </c>
      <c r="H40" s="15">
        <f t="shared" si="4"/>
        <v>80.1264130302662</v>
      </c>
      <c r="I40" s="16">
        <f t="shared" si="1"/>
        <v>73.9382065151331</v>
      </c>
      <c r="J40" s="16"/>
    </row>
    <row r="41" s="33" customFormat="1" ht="20" customHeight="1" spans="1:10">
      <c r="A41" s="14" t="s">
        <v>37</v>
      </c>
      <c r="B41" s="14" t="s">
        <v>16</v>
      </c>
      <c r="C41" s="40" t="s">
        <v>54</v>
      </c>
      <c r="D41" s="14">
        <v>153</v>
      </c>
      <c r="E41" s="14">
        <v>3</v>
      </c>
      <c r="F41" s="14">
        <v>25</v>
      </c>
      <c r="G41" s="14">
        <v>82.33</v>
      </c>
      <c r="H41" s="15">
        <f t="shared" si="4"/>
        <v>82.4600948097727</v>
      </c>
      <c r="I41" s="16">
        <f t="shared" si="1"/>
        <v>79.4800474048864</v>
      </c>
      <c r="J41" s="16"/>
    </row>
    <row r="42" s="33" customFormat="1" ht="20" customHeight="1" spans="1:10">
      <c r="A42" s="14" t="s">
        <v>37</v>
      </c>
      <c r="B42" s="14" t="s">
        <v>16</v>
      </c>
      <c r="C42" s="40" t="s">
        <v>55</v>
      </c>
      <c r="D42" s="14">
        <v>130.5</v>
      </c>
      <c r="E42" s="14">
        <v>4</v>
      </c>
      <c r="F42" s="14">
        <v>1</v>
      </c>
      <c r="G42" s="14">
        <v>79</v>
      </c>
      <c r="H42" s="15">
        <f>82.4/82.67*G42</f>
        <v>78.7419862102335</v>
      </c>
      <c r="I42" s="16">
        <f t="shared" si="1"/>
        <v>71.9959931051167</v>
      </c>
      <c r="J42" s="16"/>
    </row>
    <row r="43" s="33" customFormat="1" ht="20" customHeight="1" spans="1:10">
      <c r="A43" s="14" t="s">
        <v>37</v>
      </c>
      <c r="B43" s="14" t="s">
        <v>16</v>
      </c>
      <c r="C43" s="40" t="s">
        <v>56</v>
      </c>
      <c r="D43" s="14">
        <v>138</v>
      </c>
      <c r="E43" s="14">
        <v>4</v>
      </c>
      <c r="F43" s="14">
        <v>19</v>
      </c>
      <c r="G43" s="14">
        <v>82.43</v>
      </c>
      <c r="H43" s="15">
        <f>82.4/82.67*G43</f>
        <v>82.1607838393613</v>
      </c>
      <c r="I43" s="16">
        <f t="shared" si="1"/>
        <v>75.5803919196807</v>
      </c>
      <c r="J43" s="16"/>
    </row>
    <row r="44" s="33" customFormat="1" ht="20" customHeight="1" spans="1:10">
      <c r="A44" s="14" t="s">
        <v>37</v>
      </c>
      <c r="B44" s="14" t="s">
        <v>16</v>
      </c>
      <c r="C44" s="40" t="s">
        <v>57</v>
      </c>
      <c r="D44" s="14">
        <v>119</v>
      </c>
      <c r="E44" s="14">
        <v>4</v>
      </c>
      <c r="F44" s="14">
        <v>28</v>
      </c>
      <c r="G44" s="14">
        <v>82.5</v>
      </c>
      <c r="H44" s="15">
        <f>82.4/82.67*G44</f>
        <v>82.2305552195476</v>
      </c>
      <c r="I44" s="16">
        <f t="shared" si="1"/>
        <v>70.8652776097738</v>
      </c>
      <c r="J44" s="16"/>
    </row>
    <row r="45" s="33" customFormat="1" ht="20" customHeight="1" spans="1:10">
      <c r="A45" s="14" t="s">
        <v>58</v>
      </c>
      <c r="B45" s="14" t="s">
        <v>59</v>
      </c>
      <c r="C45" s="40" t="s">
        <v>60</v>
      </c>
      <c r="D45" s="14">
        <v>130.5</v>
      </c>
      <c r="E45" s="14">
        <v>5</v>
      </c>
      <c r="F45" s="14">
        <v>4</v>
      </c>
      <c r="G45" s="14">
        <v>87.83</v>
      </c>
      <c r="H45" s="16">
        <f t="shared" ref="H45:H52" si="5">81.8/81.01*G45</f>
        <v>88.6865078385384</v>
      </c>
      <c r="I45" s="16">
        <f t="shared" si="1"/>
        <v>76.9682539192692</v>
      </c>
      <c r="J45" s="16"/>
    </row>
    <row r="46" s="33" customFormat="1" ht="20" customHeight="1" spans="1:10">
      <c r="A46" s="14" t="s">
        <v>58</v>
      </c>
      <c r="B46" s="14" t="s">
        <v>59</v>
      </c>
      <c r="C46" s="40" t="s">
        <v>61</v>
      </c>
      <c r="D46" s="14">
        <v>158</v>
      </c>
      <c r="E46" s="14">
        <v>5</v>
      </c>
      <c r="F46" s="14">
        <v>7</v>
      </c>
      <c r="G46" s="14">
        <v>84.5</v>
      </c>
      <c r="H46" s="16">
        <f t="shared" si="5"/>
        <v>85.3240340698679</v>
      </c>
      <c r="I46" s="16">
        <f t="shared" si="1"/>
        <v>82.162017034934</v>
      </c>
      <c r="J46" s="16"/>
    </row>
    <row r="47" s="33" customFormat="1" ht="20" customHeight="1" spans="1:10">
      <c r="A47" s="14" t="s">
        <v>58</v>
      </c>
      <c r="B47" s="14" t="s">
        <v>59</v>
      </c>
      <c r="C47" s="40" t="s">
        <v>62</v>
      </c>
      <c r="D47" s="14">
        <v>138.5</v>
      </c>
      <c r="E47" s="14">
        <v>5</v>
      </c>
      <c r="F47" s="14">
        <v>12</v>
      </c>
      <c r="G47" s="14">
        <v>77.83</v>
      </c>
      <c r="H47" s="16">
        <f t="shared" si="5"/>
        <v>78.588989013702</v>
      </c>
      <c r="I47" s="16">
        <f t="shared" si="1"/>
        <v>73.919494506851</v>
      </c>
      <c r="J47" s="16"/>
    </row>
    <row r="48" s="33" customFormat="1" ht="20" customHeight="1" spans="1:10">
      <c r="A48" s="14" t="s">
        <v>58</v>
      </c>
      <c r="B48" s="14" t="s">
        <v>59</v>
      </c>
      <c r="C48" s="40" t="s">
        <v>63</v>
      </c>
      <c r="D48" s="14">
        <v>148.5</v>
      </c>
      <c r="E48" s="14">
        <v>5</v>
      </c>
      <c r="F48" s="14">
        <v>13</v>
      </c>
      <c r="G48" s="14">
        <v>86.17</v>
      </c>
      <c r="H48" s="16">
        <f t="shared" si="5"/>
        <v>87.0103197136156</v>
      </c>
      <c r="I48" s="16">
        <f t="shared" si="1"/>
        <v>80.6301598568078</v>
      </c>
      <c r="J48" s="16"/>
    </row>
    <row r="49" s="33" customFormat="1" ht="20" customHeight="1" spans="1:10">
      <c r="A49" s="14" t="s">
        <v>58</v>
      </c>
      <c r="B49" s="14" t="s">
        <v>59</v>
      </c>
      <c r="C49" s="40" t="s">
        <v>64</v>
      </c>
      <c r="D49" s="14">
        <v>131</v>
      </c>
      <c r="E49" s="14">
        <v>5</v>
      </c>
      <c r="F49" s="14">
        <v>16</v>
      </c>
      <c r="G49" s="14">
        <v>84.67</v>
      </c>
      <c r="H49" s="16">
        <f t="shared" si="5"/>
        <v>85.4956918898901</v>
      </c>
      <c r="I49" s="16">
        <f t="shared" si="1"/>
        <v>75.4978459449451</v>
      </c>
      <c r="J49" s="16"/>
    </row>
    <row r="50" s="33" customFormat="1" ht="20" customHeight="1" spans="1:10">
      <c r="A50" s="14" t="s">
        <v>58</v>
      </c>
      <c r="B50" s="14" t="s">
        <v>59</v>
      </c>
      <c r="C50" s="40" t="s">
        <v>65</v>
      </c>
      <c r="D50" s="14">
        <v>122</v>
      </c>
      <c r="E50" s="14">
        <v>5</v>
      </c>
      <c r="F50" s="14">
        <v>18</v>
      </c>
      <c r="G50" s="14">
        <v>75</v>
      </c>
      <c r="H50" s="16">
        <f t="shared" si="5"/>
        <v>75.7313911862733</v>
      </c>
      <c r="I50" s="16">
        <f t="shared" si="1"/>
        <v>68.3656955931366</v>
      </c>
      <c r="J50" s="16"/>
    </row>
    <row r="51" s="33" customFormat="1" ht="20" customHeight="1" spans="1:10">
      <c r="A51" s="14" t="s">
        <v>58</v>
      </c>
      <c r="B51" s="14" t="s">
        <v>59</v>
      </c>
      <c r="C51" s="40" t="s">
        <v>66</v>
      </c>
      <c r="D51" s="14">
        <v>114</v>
      </c>
      <c r="E51" s="14">
        <v>5</v>
      </c>
      <c r="F51" s="14">
        <v>27</v>
      </c>
      <c r="G51" s="14">
        <v>76.4</v>
      </c>
      <c r="H51" s="16">
        <f t="shared" si="5"/>
        <v>77.1450438217504</v>
      </c>
      <c r="I51" s="16">
        <f t="shared" si="1"/>
        <v>67.0725219108752</v>
      </c>
      <c r="J51" s="16"/>
    </row>
    <row r="52" s="33" customFormat="1" ht="20" customHeight="1" spans="1:10">
      <c r="A52" s="14" t="s">
        <v>58</v>
      </c>
      <c r="B52" s="14" t="s">
        <v>59</v>
      </c>
      <c r="C52" s="40" t="s">
        <v>67</v>
      </c>
      <c r="D52" s="14">
        <v>138</v>
      </c>
      <c r="E52" s="14">
        <v>5</v>
      </c>
      <c r="F52" s="14">
        <v>32</v>
      </c>
      <c r="G52" s="14">
        <v>85.83</v>
      </c>
      <c r="H52" s="16">
        <f t="shared" si="5"/>
        <v>86.6670040735712</v>
      </c>
      <c r="I52" s="16">
        <f t="shared" si="1"/>
        <v>77.8335020367856</v>
      </c>
      <c r="J52" s="16"/>
    </row>
    <row r="53" s="33" customFormat="1" ht="20" customHeight="1" spans="1:10">
      <c r="A53" s="14" t="s">
        <v>58</v>
      </c>
      <c r="B53" s="14" t="s">
        <v>59</v>
      </c>
      <c r="C53" s="40" t="s">
        <v>68</v>
      </c>
      <c r="D53" s="14">
        <v>134</v>
      </c>
      <c r="E53" s="14">
        <v>6</v>
      </c>
      <c r="F53" s="14">
        <v>1</v>
      </c>
      <c r="G53" s="14">
        <v>79</v>
      </c>
      <c r="H53" s="16">
        <f t="shared" ref="H53:H58" si="6">81.8/82.53*G53</f>
        <v>78.301223797407</v>
      </c>
      <c r="I53" s="16">
        <f t="shared" si="1"/>
        <v>72.6506118987035</v>
      </c>
      <c r="J53" s="16"/>
    </row>
    <row r="54" s="33" customFormat="1" ht="20" customHeight="1" spans="1:10">
      <c r="A54" s="14" t="s">
        <v>58</v>
      </c>
      <c r="B54" s="14" t="s">
        <v>59</v>
      </c>
      <c r="C54" s="40" t="s">
        <v>69</v>
      </c>
      <c r="D54" s="14">
        <v>129</v>
      </c>
      <c r="E54" s="14">
        <v>6</v>
      </c>
      <c r="F54" s="14">
        <v>11</v>
      </c>
      <c r="G54" s="14">
        <v>82.33</v>
      </c>
      <c r="H54" s="16">
        <f t="shared" si="6"/>
        <v>81.6017690536774</v>
      </c>
      <c r="I54" s="16">
        <f t="shared" si="1"/>
        <v>73.0508845268387</v>
      </c>
      <c r="J54" s="16"/>
    </row>
    <row r="55" s="33" customFormat="1" ht="20" customHeight="1" spans="1:10">
      <c r="A55" s="14" t="s">
        <v>58</v>
      </c>
      <c r="B55" s="14" t="s">
        <v>59</v>
      </c>
      <c r="C55" s="40" t="s">
        <v>70</v>
      </c>
      <c r="D55" s="14">
        <v>129.5</v>
      </c>
      <c r="E55" s="14">
        <v>6</v>
      </c>
      <c r="F55" s="14">
        <v>16</v>
      </c>
      <c r="G55" s="14">
        <v>85.33</v>
      </c>
      <c r="H55" s="16">
        <f t="shared" si="6"/>
        <v>84.5752332485157</v>
      </c>
      <c r="I55" s="16">
        <f t="shared" si="1"/>
        <v>74.6626166242579</v>
      </c>
      <c r="J55" s="16"/>
    </row>
    <row r="56" s="33" customFormat="1" ht="20" customHeight="1" spans="1:10">
      <c r="A56" s="14" t="s">
        <v>58</v>
      </c>
      <c r="B56" s="14" t="s">
        <v>59</v>
      </c>
      <c r="C56" s="40" t="s">
        <v>31</v>
      </c>
      <c r="D56" s="14">
        <v>131</v>
      </c>
      <c r="E56" s="14">
        <v>6</v>
      </c>
      <c r="F56" s="14">
        <v>18</v>
      </c>
      <c r="G56" s="14">
        <v>80.67</v>
      </c>
      <c r="H56" s="16">
        <f t="shared" si="6"/>
        <v>79.9564521992003</v>
      </c>
      <c r="I56" s="16">
        <f t="shared" si="1"/>
        <v>72.7282260996001</v>
      </c>
      <c r="J56" s="16"/>
    </row>
    <row r="57" s="33" customFormat="1" ht="20" customHeight="1" spans="1:10">
      <c r="A57" s="14" t="s">
        <v>58</v>
      </c>
      <c r="B57" s="14" t="s">
        <v>59</v>
      </c>
      <c r="C57" s="40" t="s">
        <v>71</v>
      </c>
      <c r="D57" s="14">
        <v>120</v>
      </c>
      <c r="E57" s="14">
        <v>6</v>
      </c>
      <c r="F57" s="14">
        <v>22</v>
      </c>
      <c r="G57" s="14">
        <v>86</v>
      </c>
      <c r="H57" s="16">
        <f t="shared" si="6"/>
        <v>85.2393069186962</v>
      </c>
      <c r="I57" s="16">
        <f t="shared" si="1"/>
        <v>72.6196534593481</v>
      </c>
      <c r="J57" s="16"/>
    </row>
    <row r="58" s="33" customFormat="1" ht="20" customHeight="1" spans="1:10">
      <c r="A58" s="14" t="s">
        <v>58</v>
      </c>
      <c r="B58" s="14" t="s">
        <v>59</v>
      </c>
      <c r="C58" s="40" t="s">
        <v>72</v>
      </c>
      <c r="D58" s="14">
        <v>127</v>
      </c>
      <c r="E58" s="14">
        <v>6</v>
      </c>
      <c r="F58" s="14">
        <v>27</v>
      </c>
      <c r="G58" s="14">
        <v>81</v>
      </c>
      <c r="H58" s="16">
        <f t="shared" si="6"/>
        <v>80.2835332606325</v>
      </c>
      <c r="I58" s="16">
        <f t="shared" si="1"/>
        <v>71.8917666303163</v>
      </c>
      <c r="J58" s="16"/>
    </row>
    <row r="59" s="33" customFormat="1" ht="20" customHeight="1" spans="1:10">
      <c r="A59" s="14" t="s">
        <v>58</v>
      </c>
      <c r="B59" s="14" t="s">
        <v>59</v>
      </c>
      <c r="C59" s="40" t="s">
        <v>73</v>
      </c>
      <c r="D59" s="14">
        <v>122</v>
      </c>
      <c r="E59" s="14">
        <v>7</v>
      </c>
      <c r="F59" s="14">
        <v>5</v>
      </c>
      <c r="G59" s="14">
        <v>81</v>
      </c>
      <c r="H59" s="16">
        <f t="shared" ref="H59:H64" si="7">81.8/81.88*G59</f>
        <v>80.9208597948217</v>
      </c>
      <c r="I59" s="16">
        <f t="shared" si="1"/>
        <v>70.9604298974108</v>
      </c>
      <c r="J59" s="16"/>
    </row>
    <row r="60" s="33" customFormat="1" ht="20" customHeight="1" spans="1:10">
      <c r="A60" s="14" t="s">
        <v>58</v>
      </c>
      <c r="B60" s="14" t="s">
        <v>59</v>
      </c>
      <c r="C60" s="40" t="s">
        <v>74</v>
      </c>
      <c r="D60" s="14">
        <v>141.5</v>
      </c>
      <c r="E60" s="14">
        <v>7</v>
      </c>
      <c r="F60" s="14">
        <v>6</v>
      </c>
      <c r="G60" s="14">
        <v>81.67</v>
      </c>
      <c r="H60" s="16">
        <f t="shared" si="7"/>
        <v>81.5902051783097</v>
      </c>
      <c r="I60" s="16">
        <f t="shared" si="1"/>
        <v>76.1701025891549</v>
      </c>
      <c r="J60" s="16"/>
    </row>
    <row r="61" s="33" customFormat="1" ht="20" customHeight="1" spans="1:10">
      <c r="A61" s="14" t="s">
        <v>58</v>
      </c>
      <c r="B61" s="14" t="s">
        <v>59</v>
      </c>
      <c r="C61" s="40" t="s">
        <v>75</v>
      </c>
      <c r="D61" s="14">
        <v>144</v>
      </c>
      <c r="E61" s="14">
        <v>7</v>
      </c>
      <c r="F61" s="14">
        <v>7</v>
      </c>
      <c r="G61" s="14">
        <v>86</v>
      </c>
      <c r="H61" s="16">
        <f t="shared" si="7"/>
        <v>85.9159745969712</v>
      </c>
      <c r="I61" s="16">
        <f t="shared" si="1"/>
        <v>78.9579872984856</v>
      </c>
      <c r="J61" s="16"/>
    </row>
    <row r="62" s="33" customFormat="1" ht="20" customHeight="1" spans="1:10">
      <c r="A62" s="14" t="s">
        <v>58</v>
      </c>
      <c r="B62" s="14" t="s">
        <v>59</v>
      </c>
      <c r="C62" s="40" t="s">
        <v>76</v>
      </c>
      <c r="D62" s="14">
        <v>125</v>
      </c>
      <c r="E62" s="14">
        <v>7</v>
      </c>
      <c r="F62" s="14">
        <v>19</v>
      </c>
      <c r="G62" s="14">
        <v>83.33</v>
      </c>
      <c r="H62" s="16">
        <f t="shared" si="7"/>
        <v>83.2485832926234</v>
      </c>
      <c r="I62" s="16">
        <f t="shared" si="1"/>
        <v>72.8742916463117</v>
      </c>
      <c r="J62" s="16"/>
    </row>
    <row r="63" s="33" customFormat="1" ht="20" customHeight="1" spans="1:10">
      <c r="A63" s="14" t="s">
        <v>58</v>
      </c>
      <c r="B63" s="14" t="s">
        <v>59</v>
      </c>
      <c r="C63" s="40" t="s">
        <v>77</v>
      </c>
      <c r="D63" s="14">
        <v>138</v>
      </c>
      <c r="E63" s="14">
        <v>7</v>
      </c>
      <c r="F63" s="14">
        <v>29</v>
      </c>
      <c r="G63" s="14">
        <v>82.67</v>
      </c>
      <c r="H63" s="16">
        <f t="shared" si="7"/>
        <v>82.5892281387396</v>
      </c>
      <c r="I63" s="16">
        <f t="shared" si="1"/>
        <v>75.7946140693698</v>
      </c>
      <c r="J63" s="16"/>
    </row>
    <row r="64" s="33" customFormat="1" ht="20" customHeight="1" spans="1:10">
      <c r="A64" s="14" t="s">
        <v>58</v>
      </c>
      <c r="B64" s="14" t="s">
        <v>59</v>
      </c>
      <c r="C64" s="40" t="s">
        <v>78</v>
      </c>
      <c r="D64" s="14">
        <v>128</v>
      </c>
      <c r="E64" s="14">
        <v>7</v>
      </c>
      <c r="F64" s="14">
        <v>31</v>
      </c>
      <c r="G64" s="14">
        <v>77</v>
      </c>
      <c r="H64" s="16">
        <f t="shared" si="7"/>
        <v>76.9247679531021</v>
      </c>
      <c r="I64" s="16">
        <f t="shared" si="1"/>
        <v>70.4623839765511</v>
      </c>
      <c r="J64" s="16"/>
    </row>
    <row r="65" s="33" customFormat="1" ht="20" customHeight="1" spans="1:10">
      <c r="A65" s="14" t="s">
        <v>79</v>
      </c>
      <c r="B65" s="14" t="s">
        <v>59</v>
      </c>
      <c r="C65" s="40" t="s">
        <v>80</v>
      </c>
      <c r="D65" s="14">
        <v>139</v>
      </c>
      <c r="E65" s="14">
        <v>5</v>
      </c>
      <c r="F65" s="14">
        <v>5</v>
      </c>
      <c r="G65" s="14">
        <v>83.17</v>
      </c>
      <c r="H65" s="16">
        <f>81.8/81.01*G65</f>
        <v>83.9810640661647</v>
      </c>
      <c r="I65" s="16">
        <f t="shared" si="1"/>
        <v>76.7405320330823</v>
      </c>
      <c r="J65" s="16"/>
    </row>
    <row r="66" s="33" customFormat="1" ht="20" customHeight="1" spans="1:10">
      <c r="A66" s="14" t="s">
        <v>79</v>
      </c>
      <c r="B66" s="14" t="s">
        <v>59</v>
      </c>
      <c r="C66" s="40" t="s">
        <v>81</v>
      </c>
      <c r="D66" s="14">
        <v>153.5</v>
      </c>
      <c r="E66" s="14">
        <v>5</v>
      </c>
      <c r="F66" s="14">
        <v>23</v>
      </c>
      <c r="G66" s="14">
        <v>77.83</v>
      </c>
      <c r="H66" s="16">
        <f>81.8/81.01*G66</f>
        <v>78.588989013702</v>
      </c>
      <c r="I66" s="16">
        <f t="shared" si="1"/>
        <v>77.669494506851</v>
      </c>
      <c r="J66" s="16"/>
    </row>
    <row r="67" s="33" customFormat="1" ht="20" customHeight="1" spans="1:10">
      <c r="A67" s="14" t="s">
        <v>79</v>
      </c>
      <c r="B67" s="14" t="s">
        <v>59</v>
      </c>
      <c r="C67" s="40" t="s">
        <v>82</v>
      </c>
      <c r="D67" s="14">
        <v>137.5</v>
      </c>
      <c r="E67" s="14">
        <v>5</v>
      </c>
      <c r="F67" s="14">
        <v>24</v>
      </c>
      <c r="G67" s="14">
        <v>79.67</v>
      </c>
      <c r="H67" s="16">
        <f>81.8/81.01*G67</f>
        <v>80.4469324774719</v>
      </c>
      <c r="I67" s="16">
        <f t="shared" si="1"/>
        <v>74.598466238736</v>
      </c>
      <c r="J67" s="16"/>
    </row>
    <row r="68" s="33" customFormat="1" ht="20" customHeight="1" spans="1:10">
      <c r="A68" s="14" t="s">
        <v>79</v>
      </c>
      <c r="B68" s="14" t="s">
        <v>59</v>
      </c>
      <c r="C68" s="40" t="s">
        <v>83</v>
      </c>
      <c r="D68" s="14">
        <v>142</v>
      </c>
      <c r="E68" s="14">
        <v>5</v>
      </c>
      <c r="F68" s="14">
        <v>25</v>
      </c>
      <c r="G68" s="14">
        <v>83.83</v>
      </c>
      <c r="H68" s="16">
        <f>81.8/81.01*G68</f>
        <v>84.6475003086039</v>
      </c>
      <c r="I68" s="16">
        <f t="shared" si="1"/>
        <v>77.8237501543019</v>
      </c>
      <c r="J68" s="16"/>
    </row>
    <row r="69" s="33" customFormat="1" ht="20" customHeight="1" spans="1:10">
      <c r="A69" s="14" t="s">
        <v>79</v>
      </c>
      <c r="B69" s="14" t="s">
        <v>59</v>
      </c>
      <c r="C69" s="40" t="s">
        <v>84</v>
      </c>
      <c r="D69" s="14">
        <v>141.5</v>
      </c>
      <c r="E69" s="14">
        <v>5</v>
      </c>
      <c r="F69" s="14">
        <v>28</v>
      </c>
      <c r="G69" s="14">
        <v>84</v>
      </c>
      <c r="H69" s="16">
        <f>81.8/81.01*G69</f>
        <v>84.8191581286261</v>
      </c>
      <c r="I69" s="16">
        <f t="shared" ref="I69:I118" si="8">D69*0.25+H69*0.5</f>
        <v>77.784579064313</v>
      </c>
      <c r="J69" s="16"/>
    </row>
    <row r="70" s="33" customFormat="1" ht="20" customHeight="1" spans="1:10">
      <c r="A70" s="14" t="s">
        <v>79</v>
      </c>
      <c r="B70" s="14" t="s">
        <v>59</v>
      </c>
      <c r="C70" s="40" t="s">
        <v>85</v>
      </c>
      <c r="D70" s="14">
        <v>132</v>
      </c>
      <c r="E70" s="14">
        <v>6</v>
      </c>
      <c r="F70" s="14">
        <v>4</v>
      </c>
      <c r="G70" s="14">
        <v>86.67</v>
      </c>
      <c r="H70" s="16">
        <f t="shared" ref="H70:H76" si="9">81.8/82.53*G70</f>
        <v>85.9033805888768</v>
      </c>
      <c r="I70" s="16">
        <f t="shared" si="8"/>
        <v>75.9516902944384</v>
      </c>
      <c r="J70" s="16"/>
    </row>
    <row r="71" s="33" customFormat="1" ht="20" customHeight="1" spans="1:10">
      <c r="A71" s="14" t="s">
        <v>79</v>
      </c>
      <c r="B71" s="14" t="s">
        <v>59</v>
      </c>
      <c r="C71" s="40" t="s">
        <v>86</v>
      </c>
      <c r="D71" s="14">
        <v>155.5</v>
      </c>
      <c r="E71" s="14">
        <v>6</v>
      </c>
      <c r="F71" s="14">
        <v>5</v>
      </c>
      <c r="G71" s="14">
        <v>86.33</v>
      </c>
      <c r="H71" s="16">
        <f t="shared" si="9"/>
        <v>85.5663879801284</v>
      </c>
      <c r="I71" s="16">
        <f t="shared" si="8"/>
        <v>81.6581939900642</v>
      </c>
      <c r="J71" s="16"/>
    </row>
    <row r="72" s="33" customFormat="1" ht="20" customHeight="1" spans="1:10">
      <c r="A72" s="14" t="s">
        <v>79</v>
      </c>
      <c r="B72" s="14" t="s">
        <v>59</v>
      </c>
      <c r="C72" s="40" t="s">
        <v>87</v>
      </c>
      <c r="D72" s="14">
        <v>132.5</v>
      </c>
      <c r="E72" s="14">
        <v>6</v>
      </c>
      <c r="F72" s="14">
        <v>13</v>
      </c>
      <c r="G72" s="14">
        <v>80.67</v>
      </c>
      <c r="H72" s="16">
        <f t="shared" si="9"/>
        <v>79.9564521992003</v>
      </c>
      <c r="I72" s="16">
        <f t="shared" si="8"/>
        <v>73.1032260996001</v>
      </c>
      <c r="J72" s="16"/>
    </row>
    <row r="73" s="33" customFormat="1" ht="20" customHeight="1" spans="1:10">
      <c r="A73" s="14" t="s">
        <v>79</v>
      </c>
      <c r="B73" s="14" t="s">
        <v>59</v>
      </c>
      <c r="C73" s="40" t="s">
        <v>88</v>
      </c>
      <c r="D73" s="14">
        <v>134</v>
      </c>
      <c r="E73" s="14">
        <v>6</v>
      </c>
      <c r="F73" s="14">
        <v>15</v>
      </c>
      <c r="G73" s="14">
        <v>84.67</v>
      </c>
      <c r="H73" s="16">
        <f t="shared" si="9"/>
        <v>83.9210711256513</v>
      </c>
      <c r="I73" s="16">
        <f t="shared" si="8"/>
        <v>75.4605355628256</v>
      </c>
      <c r="J73" s="16"/>
    </row>
    <row r="74" s="33" customFormat="1" ht="20" customHeight="1" spans="1:10">
      <c r="A74" s="14" t="s">
        <v>79</v>
      </c>
      <c r="B74" s="14" t="s">
        <v>59</v>
      </c>
      <c r="C74" s="40" t="s">
        <v>89</v>
      </c>
      <c r="D74" s="14">
        <v>141.5</v>
      </c>
      <c r="E74" s="14">
        <v>6</v>
      </c>
      <c r="F74" s="14">
        <v>24</v>
      </c>
      <c r="G74" s="14">
        <v>87.33</v>
      </c>
      <c r="H74" s="16">
        <f t="shared" si="9"/>
        <v>86.5575427117412</v>
      </c>
      <c r="I74" s="16">
        <f t="shared" si="8"/>
        <v>78.6537713558706</v>
      </c>
      <c r="J74" s="16"/>
    </row>
    <row r="75" s="33" customFormat="1" ht="20" customHeight="1" spans="1:10">
      <c r="A75" s="14" t="s">
        <v>79</v>
      </c>
      <c r="B75" s="14" t="s">
        <v>59</v>
      </c>
      <c r="C75" s="40" t="s">
        <v>90</v>
      </c>
      <c r="D75" s="14">
        <v>152</v>
      </c>
      <c r="E75" s="14">
        <v>6</v>
      </c>
      <c r="F75" s="14">
        <v>26</v>
      </c>
      <c r="G75" s="14">
        <v>86.67</v>
      </c>
      <c r="H75" s="16">
        <f t="shared" si="9"/>
        <v>85.9033805888768</v>
      </c>
      <c r="I75" s="16">
        <f t="shared" si="8"/>
        <v>80.9516902944384</v>
      </c>
      <c r="J75" s="16"/>
    </row>
    <row r="76" s="33" customFormat="1" ht="20" customHeight="1" spans="1:10">
      <c r="A76" s="14" t="s">
        <v>79</v>
      </c>
      <c r="B76" s="14" t="s">
        <v>59</v>
      </c>
      <c r="C76" s="40" t="s">
        <v>91</v>
      </c>
      <c r="D76" s="14">
        <v>153</v>
      </c>
      <c r="E76" s="14">
        <v>6</v>
      </c>
      <c r="F76" s="14">
        <v>30</v>
      </c>
      <c r="G76" s="14">
        <v>80.33</v>
      </c>
      <c r="H76" s="16">
        <f t="shared" si="9"/>
        <v>79.619459590452</v>
      </c>
      <c r="I76" s="16">
        <f t="shared" si="8"/>
        <v>78.059729795226</v>
      </c>
      <c r="J76" s="16"/>
    </row>
    <row r="77" s="33" customFormat="1" ht="20" customHeight="1" spans="1:10">
      <c r="A77" s="14" t="s">
        <v>79</v>
      </c>
      <c r="B77" s="14" t="s">
        <v>59</v>
      </c>
      <c r="C77" s="40" t="s">
        <v>92</v>
      </c>
      <c r="D77" s="14">
        <v>135</v>
      </c>
      <c r="E77" s="14">
        <v>7</v>
      </c>
      <c r="F77" s="14">
        <v>10</v>
      </c>
      <c r="G77" s="14">
        <v>86</v>
      </c>
      <c r="H77" s="16">
        <f t="shared" ref="H77:H82" si="10">81.8/81.88*G77</f>
        <v>85.9159745969712</v>
      </c>
      <c r="I77" s="16">
        <f t="shared" si="8"/>
        <v>76.7079872984856</v>
      </c>
      <c r="J77" s="16"/>
    </row>
    <row r="78" s="33" customFormat="1" ht="20" customHeight="1" spans="1:10">
      <c r="A78" s="14" t="s">
        <v>79</v>
      </c>
      <c r="B78" s="14" t="s">
        <v>59</v>
      </c>
      <c r="C78" s="40" t="s">
        <v>93</v>
      </c>
      <c r="D78" s="14">
        <v>142.5</v>
      </c>
      <c r="E78" s="14">
        <v>7</v>
      </c>
      <c r="F78" s="14">
        <v>13</v>
      </c>
      <c r="G78" s="14">
        <v>84.67</v>
      </c>
      <c r="H78" s="16">
        <f t="shared" si="10"/>
        <v>84.5872740595994</v>
      </c>
      <c r="I78" s="16">
        <f t="shared" si="8"/>
        <v>77.9186370297997</v>
      </c>
      <c r="J78" s="16"/>
    </row>
    <row r="79" s="33" customFormat="1" ht="20" customHeight="1" spans="1:10">
      <c r="A79" s="14" t="s">
        <v>79</v>
      </c>
      <c r="B79" s="14" t="s">
        <v>59</v>
      </c>
      <c r="C79" s="40" t="s">
        <v>94</v>
      </c>
      <c r="D79" s="14">
        <v>132.5</v>
      </c>
      <c r="E79" s="14">
        <v>7</v>
      </c>
      <c r="F79" s="14">
        <v>15</v>
      </c>
      <c r="G79" s="14">
        <v>84.33</v>
      </c>
      <c r="H79" s="16">
        <f t="shared" si="10"/>
        <v>84.2476062530532</v>
      </c>
      <c r="I79" s="16">
        <f t="shared" si="8"/>
        <v>75.2488031265266</v>
      </c>
      <c r="J79" s="16"/>
    </row>
    <row r="80" s="33" customFormat="1" ht="20" customHeight="1" spans="1:10">
      <c r="A80" s="14" t="s">
        <v>79</v>
      </c>
      <c r="B80" s="14" t="s">
        <v>59</v>
      </c>
      <c r="C80" s="40" t="s">
        <v>95</v>
      </c>
      <c r="D80" s="14">
        <v>139</v>
      </c>
      <c r="E80" s="14">
        <v>7</v>
      </c>
      <c r="F80" s="14">
        <v>18</v>
      </c>
      <c r="G80" s="14">
        <v>83.33</v>
      </c>
      <c r="H80" s="16">
        <f t="shared" si="10"/>
        <v>83.2485832926234</v>
      </c>
      <c r="I80" s="16">
        <f t="shared" si="8"/>
        <v>76.3742916463117</v>
      </c>
      <c r="J80" s="16"/>
    </row>
    <row r="81" s="33" customFormat="1" ht="20" customHeight="1" spans="1:10">
      <c r="A81" s="14" t="s">
        <v>79</v>
      </c>
      <c r="B81" s="14" t="s">
        <v>59</v>
      </c>
      <c r="C81" s="40" t="s">
        <v>96</v>
      </c>
      <c r="D81" s="14">
        <v>133.5</v>
      </c>
      <c r="E81" s="14">
        <v>7</v>
      </c>
      <c r="F81" s="14">
        <v>22</v>
      </c>
      <c r="G81" s="14">
        <v>83.33</v>
      </c>
      <c r="H81" s="16">
        <f t="shared" si="10"/>
        <v>83.2485832926234</v>
      </c>
      <c r="I81" s="16">
        <f t="shared" si="8"/>
        <v>74.9992916463117</v>
      </c>
      <c r="J81" s="16"/>
    </row>
    <row r="82" s="33" customFormat="1" ht="20" customHeight="1" spans="1:10">
      <c r="A82" s="14" t="s">
        <v>79</v>
      </c>
      <c r="B82" s="14" t="s">
        <v>59</v>
      </c>
      <c r="C82" s="40" t="s">
        <v>97</v>
      </c>
      <c r="D82" s="14">
        <v>130</v>
      </c>
      <c r="E82" s="14">
        <v>7</v>
      </c>
      <c r="F82" s="14">
        <v>30</v>
      </c>
      <c r="G82" s="14">
        <v>81</v>
      </c>
      <c r="H82" s="16">
        <f t="shared" si="10"/>
        <v>80.9208597948217</v>
      </c>
      <c r="I82" s="16">
        <f t="shared" si="8"/>
        <v>72.9604298974108</v>
      </c>
      <c r="J82" s="16"/>
    </row>
    <row r="83" s="33" customFormat="1" ht="20" customHeight="1" spans="1:10">
      <c r="A83" s="14" t="s">
        <v>98</v>
      </c>
      <c r="B83" s="14" t="s">
        <v>99</v>
      </c>
      <c r="C83" s="40" t="s">
        <v>100</v>
      </c>
      <c r="D83" s="14">
        <v>150.5</v>
      </c>
      <c r="E83" s="14">
        <v>8</v>
      </c>
      <c r="F83" s="14">
        <v>1</v>
      </c>
      <c r="G83" s="14">
        <v>78.33</v>
      </c>
      <c r="H83" s="16">
        <f t="shared" ref="H83:H89" si="11">80.99/80.78*G83</f>
        <v>78.5336308492201</v>
      </c>
      <c r="I83" s="16">
        <f t="shared" si="8"/>
        <v>76.8918154246101</v>
      </c>
      <c r="J83" s="16"/>
    </row>
    <row r="84" s="33" customFormat="1" ht="20" customHeight="1" spans="1:10">
      <c r="A84" s="14" t="s">
        <v>98</v>
      </c>
      <c r="B84" s="14" t="s">
        <v>99</v>
      </c>
      <c r="C84" s="40" t="s">
        <v>101</v>
      </c>
      <c r="D84" s="14">
        <v>151</v>
      </c>
      <c r="E84" s="14">
        <v>8</v>
      </c>
      <c r="F84" s="14">
        <v>10</v>
      </c>
      <c r="G84" s="14">
        <v>81.33</v>
      </c>
      <c r="H84" s="16">
        <f t="shared" si="11"/>
        <v>81.5414298093587</v>
      </c>
      <c r="I84" s="16">
        <f t="shared" si="8"/>
        <v>78.5207149046794</v>
      </c>
      <c r="J84" s="16"/>
    </row>
    <row r="85" s="33" customFormat="1" ht="20" customHeight="1" spans="1:10">
      <c r="A85" s="14" t="s">
        <v>98</v>
      </c>
      <c r="B85" s="14" t="s">
        <v>99</v>
      </c>
      <c r="C85" s="40" t="s">
        <v>102</v>
      </c>
      <c r="D85" s="14">
        <v>145.5</v>
      </c>
      <c r="E85" s="14">
        <v>8</v>
      </c>
      <c r="F85" s="14">
        <v>13</v>
      </c>
      <c r="G85" s="14">
        <v>83.17</v>
      </c>
      <c r="H85" s="16">
        <f t="shared" si="11"/>
        <v>83.3862131715771</v>
      </c>
      <c r="I85" s="16">
        <f t="shared" si="8"/>
        <v>78.0681065857886</v>
      </c>
      <c r="J85" s="16"/>
    </row>
    <row r="86" s="33" customFormat="1" ht="20" customHeight="1" spans="1:10">
      <c r="A86" s="14" t="s">
        <v>98</v>
      </c>
      <c r="B86" s="14" t="s">
        <v>99</v>
      </c>
      <c r="C86" s="40" t="s">
        <v>103</v>
      </c>
      <c r="D86" s="14">
        <v>140</v>
      </c>
      <c r="E86" s="14">
        <v>8</v>
      </c>
      <c r="F86" s="14">
        <v>14</v>
      </c>
      <c r="G86" s="14">
        <v>78.83</v>
      </c>
      <c r="H86" s="16">
        <f t="shared" si="11"/>
        <v>79.0349306759099</v>
      </c>
      <c r="I86" s="16">
        <f t="shared" si="8"/>
        <v>74.5174653379549</v>
      </c>
      <c r="J86" s="16"/>
    </row>
    <row r="87" s="33" customFormat="1" ht="20" customHeight="1" spans="1:10">
      <c r="A87" s="14" t="s">
        <v>98</v>
      </c>
      <c r="B87" s="14" t="s">
        <v>99</v>
      </c>
      <c r="C87" s="40" t="s">
        <v>104</v>
      </c>
      <c r="D87" s="14">
        <v>155.5</v>
      </c>
      <c r="E87" s="14">
        <v>8</v>
      </c>
      <c r="F87" s="14">
        <v>16</v>
      </c>
      <c r="G87" s="14">
        <v>83.17</v>
      </c>
      <c r="H87" s="16">
        <f t="shared" si="11"/>
        <v>83.3862131715771</v>
      </c>
      <c r="I87" s="16">
        <f t="shared" si="8"/>
        <v>80.5681065857886</v>
      </c>
      <c r="J87" s="16"/>
    </row>
    <row r="88" s="33" customFormat="1" ht="20" customHeight="1" spans="1:10">
      <c r="A88" s="14" t="s">
        <v>98</v>
      </c>
      <c r="B88" s="14" t="s">
        <v>99</v>
      </c>
      <c r="C88" s="40" t="s">
        <v>105</v>
      </c>
      <c r="D88" s="14">
        <v>160.5</v>
      </c>
      <c r="E88" s="14">
        <v>8</v>
      </c>
      <c r="F88" s="14">
        <v>20</v>
      </c>
      <c r="G88" s="14">
        <v>79.83</v>
      </c>
      <c r="H88" s="16">
        <f t="shared" si="11"/>
        <v>80.0375303292894</v>
      </c>
      <c r="I88" s="16">
        <f t="shared" si="8"/>
        <v>80.1437651646447</v>
      </c>
      <c r="J88" s="16"/>
    </row>
    <row r="89" s="33" customFormat="1" ht="20" customHeight="1" spans="1:10">
      <c r="A89" s="14" t="s">
        <v>98</v>
      </c>
      <c r="B89" s="14" t="s">
        <v>99</v>
      </c>
      <c r="C89" s="40" t="s">
        <v>106</v>
      </c>
      <c r="D89" s="14">
        <v>149</v>
      </c>
      <c r="E89" s="14">
        <v>8</v>
      </c>
      <c r="F89" s="14">
        <v>26</v>
      </c>
      <c r="G89" s="14">
        <v>83.83</v>
      </c>
      <c r="H89" s="16">
        <f t="shared" si="11"/>
        <v>84.0479289428076</v>
      </c>
      <c r="I89" s="16">
        <f t="shared" si="8"/>
        <v>79.2739644714038</v>
      </c>
      <c r="J89" s="16"/>
    </row>
    <row r="90" s="33" customFormat="1" ht="20" customHeight="1" spans="1:10">
      <c r="A90" s="14" t="s">
        <v>98</v>
      </c>
      <c r="B90" s="14" t="s">
        <v>99</v>
      </c>
      <c r="C90" s="40" t="s">
        <v>107</v>
      </c>
      <c r="D90" s="14">
        <v>136</v>
      </c>
      <c r="E90" s="14">
        <v>9</v>
      </c>
      <c r="F90" s="14">
        <v>5</v>
      </c>
      <c r="G90" s="14">
        <v>86.44</v>
      </c>
      <c r="H90" s="16">
        <f t="shared" ref="H90:H96" si="12">80.99/80.86*G90</f>
        <v>86.5789710610932</v>
      </c>
      <c r="I90" s="16">
        <f t="shared" si="8"/>
        <v>77.2894855305466</v>
      </c>
      <c r="J90" s="16"/>
    </row>
    <row r="91" s="33" customFormat="1" ht="20" customHeight="1" spans="1:10">
      <c r="A91" s="14" t="s">
        <v>98</v>
      </c>
      <c r="B91" s="14" t="s">
        <v>99</v>
      </c>
      <c r="C91" s="40" t="s">
        <v>108</v>
      </c>
      <c r="D91" s="14">
        <v>138.5</v>
      </c>
      <c r="E91" s="14">
        <v>9</v>
      </c>
      <c r="F91" s="14">
        <v>9</v>
      </c>
      <c r="G91" s="14">
        <v>79.04</v>
      </c>
      <c r="H91" s="16">
        <f t="shared" si="12"/>
        <v>79.1670739549839</v>
      </c>
      <c r="I91" s="16">
        <f t="shared" si="8"/>
        <v>74.208536977492</v>
      </c>
      <c r="J91" s="16"/>
    </row>
    <row r="92" s="33" customFormat="1" ht="20" customHeight="1" spans="1:10">
      <c r="A92" s="14" t="s">
        <v>98</v>
      </c>
      <c r="B92" s="14" t="s">
        <v>99</v>
      </c>
      <c r="C92" s="40" t="s">
        <v>109</v>
      </c>
      <c r="D92" s="14">
        <v>154.5</v>
      </c>
      <c r="E92" s="14">
        <v>9</v>
      </c>
      <c r="F92" s="14">
        <v>17</v>
      </c>
      <c r="G92" s="14">
        <v>84.43</v>
      </c>
      <c r="H92" s="16">
        <f t="shared" si="12"/>
        <v>84.5657395498392</v>
      </c>
      <c r="I92" s="16">
        <f t="shared" si="8"/>
        <v>80.9078697749196</v>
      </c>
      <c r="J92" s="16"/>
    </row>
    <row r="93" s="33" customFormat="1" ht="20" customHeight="1" spans="1:10">
      <c r="A93" s="14" t="s">
        <v>98</v>
      </c>
      <c r="B93" s="14" t="s">
        <v>99</v>
      </c>
      <c r="C93" s="40" t="s">
        <v>110</v>
      </c>
      <c r="D93" s="14">
        <v>151.5</v>
      </c>
      <c r="E93" s="14">
        <v>9</v>
      </c>
      <c r="F93" s="14">
        <v>19</v>
      </c>
      <c r="G93" s="14">
        <v>79.63</v>
      </c>
      <c r="H93" s="16">
        <f t="shared" si="12"/>
        <v>79.7580225080386</v>
      </c>
      <c r="I93" s="16">
        <f t="shared" si="8"/>
        <v>77.7540112540193</v>
      </c>
      <c r="J93" s="16"/>
    </row>
    <row r="94" s="33" customFormat="1" ht="20" customHeight="1" spans="1:10">
      <c r="A94" s="14" t="s">
        <v>98</v>
      </c>
      <c r="B94" s="14" t="s">
        <v>99</v>
      </c>
      <c r="C94" s="40" t="s">
        <v>111</v>
      </c>
      <c r="D94" s="14">
        <v>148</v>
      </c>
      <c r="E94" s="14">
        <v>9</v>
      </c>
      <c r="F94" s="14">
        <v>23</v>
      </c>
      <c r="G94" s="14">
        <v>83.37</v>
      </c>
      <c r="H94" s="16">
        <f t="shared" si="12"/>
        <v>83.5040353697749</v>
      </c>
      <c r="I94" s="16">
        <f t="shared" si="8"/>
        <v>78.7520176848874</v>
      </c>
      <c r="J94" s="16"/>
    </row>
    <row r="95" s="33" customFormat="1" ht="20" customHeight="1" spans="1:10">
      <c r="A95" s="14" t="s">
        <v>98</v>
      </c>
      <c r="B95" s="14" t="s">
        <v>99</v>
      </c>
      <c r="C95" s="40" t="s">
        <v>112</v>
      </c>
      <c r="D95" s="14">
        <v>150</v>
      </c>
      <c r="E95" s="14">
        <v>9</v>
      </c>
      <c r="F95" s="14">
        <v>28</v>
      </c>
      <c r="G95" s="14">
        <v>77.28</v>
      </c>
      <c r="H95" s="16">
        <f t="shared" si="12"/>
        <v>77.4042443729903</v>
      </c>
      <c r="I95" s="16">
        <f t="shared" si="8"/>
        <v>76.2021221864952</v>
      </c>
      <c r="J95" s="16"/>
    </row>
    <row r="96" s="33" customFormat="1" ht="20" customHeight="1" spans="1:10">
      <c r="A96" s="14" t="s">
        <v>98</v>
      </c>
      <c r="B96" s="14" t="s">
        <v>99</v>
      </c>
      <c r="C96" s="40" t="s">
        <v>113</v>
      </c>
      <c r="D96" s="14">
        <v>148</v>
      </c>
      <c r="E96" s="14">
        <v>9</v>
      </c>
      <c r="F96" s="14">
        <v>29</v>
      </c>
      <c r="G96" s="14">
        <v>83.21</v>
      </c>
      <c r="H96" s="16">
        <f t="shared" si="12"/>
        <v>83.3437781350482</v>
      </c>
      <c r="I96" s="16">
        <f t="shared" si="8"/>
        <v>78.6718890675241</v>
      </c>
      <c r="J96" s="16"/>
    </row>
    <row r="97" s="33" customFormat="1" ht="20" customHeight="1" spans="1:10">
      <c r="A97" s="14" t="s">
        <v>98</v>
      </c>
      <c r="B97" s="14" t="s">
        <v>99</v>
      </c>
      <c r="C97" s="40" t="s">
        <v>114</v>
      </c>
      <c r="D97" s="14">
        <v>143.5</v>
      </c>
      <c r="E97" s="14">
        <v>10</v>
      </c>
      <c r="F97" s="14">
        <v>4</v>
      </c>
      <c r="G97" s="14">
        <v>82.17</v>
      </c>
      <c r="H97" s="16">
        <f>80.99/81.65*G97</f>
        <v>81.5057966932027</v>
      </c>
      <c r="I97" s="16">
        <f t="shared" si="8"/>
        <v>76.6278983466013</v>
      </c>
      <c r="J97" s="16"/>
    </row>
    <row r="98" s="33" customFormat="1" ht="20" customHeight="1" spans="1:10">
      <c r="A98" s="14" t="s">
        <v>98</v>
      </c>
      <c r="B98" s="14" t="s">
        <v>99</v>
      </c>
      <c r="C98" s="40" t="s">
        <v>115</v>
      </c>
      <c r="D98" s="14">
        <v>136</v>
      </c>
      <c r="E98" s="14">
        <v>10</v>
      </c>
      <c r="F98" s="14">
        <v>5</v>
      </c>
      <c r="G98" s="14">
        <v>77.83</v>
      </c>
      <c r="H98" s="16">
        <f>80.99/81.65*G98</f>
        <v>77.2008781383956</v>
      </c>
      <c r="I98" s="16">
        <f t="shared" si="8"/>
        <v>72.6004390691978</v>
      </c>
      <c r="J98" s="16"/>
    </row>
    <row r="99" s="33" customFormat="1" ht="20" customHeight="1" spans="1:10">
      <c r="A99" s="14" t="s">
        <v>98</v>
      </c>
      <c r="B99" s="14" t="s">
        <v>99</v>
      </c>
      <c r="C99" s="40" t="s">
        <v>116</v>
      </c>
      <c r="D99" s="14">
        <v>158</v>
      </c>
      <c r="E99" s="14">
        <v>10</v>
      </c>
      <c r="F99" s="14">
        <v>8</v>
      </c>
      <c r="G99" s="16">
        <v>84.5</v>
      </c>
      <c r="H99" s="16">
        <f>80.99/81.65*G99</f>
        <v>83.8169626454378</v>
      </c>
      <c r="I99" s="16">
        <f t="shared" si="8"/>
        <v>81.4084813227189</v>
      </c>
      <c r="J99" s="16"/>
    </row>
    <row r="100" s="33" customFormat="1" ht="20" customHeight="1" spans="1:10">
      <c r="A100" s="14" t="s">
        <v>98</v>
      </c>
      <c r="B100" s="14" t="s">
        <v>99</v>
      </c>
      <c r="C100" s="40" t="s">
        <v>117</v>
      </c>
      <c r="D100" s="14">
        <v>137</v>
      </c>
      <c r="E100" s="14">
        <v>10</v>
      </c>
      <c r="F100" s="14">
        <v>16</v>
      </c>
      <c r="G100" s="14">
        <v>84.67</v>
      </c>
      <c r="H100" s="16">
        <f>80.99/81.65*G100</f>
        <v>83.9855884874464</v>
      </c>
      <c r="I100" s="16">
        <f t="shared" si="8"/>
        <v>76.2427942437232</v>
      </c>
      <c r="J100" s="16"/>
    </row>
    <row r="101" s="33" customFormat="1" ht="20" customHeight="1" spans="1:10">
      <c r="A101" s="14" t="s">
        <v>118</v>
      </c>
      <c r="B101" s="14" t="s">
        <v>99</v>
      </c>
      <c r="C101" s="40" t="s">
        <v>119</v>
      </c>
      <c r="D101" s="14">
        <v>148.5</v>
      </c>
      <c r="E101" s="14">
        <v>8</v>
      </c>
      <c r="F101" s="14">
        <v>2</v>
      </c>
      <c r="G101" s="14">
        <v>83.33</v>
      </c>
      <c r="H101" s="16">
        <f t="shared" ref="H101:H107" si="13">80.99/80.78*G101</f>
        <v>83.5466291161178</v>
      </c>
      <c r="I101" s="16">
        <f t="shared" si="8"/>
        <v>78.8983145580589</v>
      </c>
      <c r="J101" s="16"/>
    </row>
    <row r="102" s="33" customFormat="1" ht="20" customHeight="1" spans="1:10">
      <c r="A102" s="14" t="s">
        <v>118</v>
      </c>
      <c r="B102" s="14" t="s">
        <v>99</v>
      </c>
      <c r="C102" s="40" t="s">
        <v>120</v>
      </c>
      <c r="D102" s="14">
        <v>162</v>
      </c>
      <c r="E102" s="14">
        <v>8</v>
      </c>
      <c r="F102" s="14">
        <v>9</v>
      </c>
      <c r="G102" s="14">
        <v>83.17</v>
      </c>
      <c r="H102" s="16">
        <f t="shared" si="13"/>
        <v>83.3862131715771</v>
      </c>
      <c r="I102" s="16">
        <f t="shared" si="8"/>
        <v>82.1931065857886</v>
      </c>
      <c r="J102" s="16"/>
    </row>
    <row r="103" s="33" customFormat="1" ht="20" customHeight="1" spans="1:10">
      <c r="A103" s="14" t="s">
        <v>118</v>
      </c>
      <c r="B103" s="14" t="s">
        <v>99</v>
      </c>
      <c r="C103" s="40" t="s">
        <v>121</v>
      </c>
      <c r="D103" s="14">
        <v>129.5</v>
      </c>
      <c r="E103" s="14">
        <v>8</v>
      </c>
      <c r="F103" s="14">
        <v>11</v>
      </c>
      <c r="G103" s="14">
        <v>74.83</v>
      </c>
      <c r="H103" s="16">
        <f t="shared" si="13"/>
        <v>75.0245320623917</v>
      </c>
      <c r="I103" s="16">
        <f t="shared" si="8"/>
        <v>69.8872660311958</v>
      </c>
      <c r="J103" s="16"/>
    </row>
    <row r="104" s="33" customFormat="1" ht="20" customHeight="1" spans="1:10">
      <c r="A104" s="14" t="s">
        <v>118</v>
      </c>
      <c r="B104" s="14" t="s">
        <v>99</v>
      </c>
      <c r="C104" s="40" t="s">
        <v>122</v>
      </c>
      <c r="D104" s="14">
        <v>143</v>
      </c>
      <c r="E104" s="14">
        <v>8</v>
      </c>
      <c r="F104" s="14">
        <v>19</v>
      </c>
      <c r="G104" s="14">
        <v>82.17</v>
      </c>
      <c r="H104" s="16">
        <f t="shared" si="13"/>
        <v>82.3836135181976</v>
      </c>
      <c r="I104" s="16">
        <f t="shared" si="8"/>
        <v>76.9418067590988</v>
      </c>
      <c r="J104" s="16"/>
    </row>
    <row r="105" s="33" customFormat="1" ht="20" customHeight="1" spans="1:10">
      <c r="A105" s="14" t="s">
        <v>118</v>
      </c>
      <c r="B105" s="14" t="s">
        <v>99</v>
      </c>
      <c r="C105" s="40" t="s">
        <v>123</v>
      </c>
      <c r="D105" s="14">
        <v>133.5</v>
      </c>
      <c r="E105" s="14">
        <v>8</v>
      </c>
      <c r="F105" s="14">
        <v>21</v>
      </c>
      <c r="G105" s="16">
        <v>81.5</v>
      </c>
      <c r="H105" s="16">
        <f t="shared" si="13"/>
        <v>81.7118717504333</v>
      </c>
      <c r="I105" s="16">
        <f t="shared" si="8"/>
        <v>74.2309358752166</v>
      </c>
      <c r="J105" s="16"/>
    </row>
    <row r="106" s="33" customFormat="1" ht="20" customHeight="1" spans="1:10">
      <c r="A106" s="14" t="s">
        <v>118</v>
      </c>
      <c r="B106" s="14" t="s">
        <v>99</v>
      </c>
      <c r="C106" s="40" t="s">
        <v>124</v>
      </c>
      <c r="D106" s="14">
        <v>150.5</v>
      </c>
      <c r="E106" s="14">
        <v>8</v>
      </c>
      <c r="F106" s="14">
        <v>22</v>
      </c>
      <c r="G106" s="14">
        <v>80.67</v>
      </c>
      <c r="H106" s="16">
        <f t="shared" si="13"/>
        <v>80.8797140381283</v>
      </c>
      <c r="I106" s="16">
        <f t="shared" si="8"/>
        <v>78.0648570190641</v>
      </c>
      <c r="J106" s="16"/>
    </row>
    <row r="107" s="33" customFormat="1" ht="20" customHeight="1" spans="1:10">
      <c r="A107" s="14" t="s">
        <v>118</v>
      </c>
      <c r="B107" s="14" t="s">
        <v>99</v>
      </c>
      <c r="C107" s="40" t="s">
        <v>125</v>
      </c>
      <c r="D107" s="14">
        <v>150.5</v>
      </c>
      <c r="E107" s="14">
        <v>8</v>
      </c>
      <c r="F107" s="14">
        <v>30</v>
      </c>
      <c r="G107" s="16">
        <v>81.5</v>
      </c>
      <c r="H107" s="16">
        <f t="shared" si="13"/>
        <v>81.7118717504333</v>
      </c>
      <c r="I107" s="16">
        <f t="shared" si="8"/>
        <v>78.4809358752166</v>
      </c>
      <c r="J107" s="16"/>
    </row>
    <row r="108" s="33" customFormat="1" ht="20" customHeight="1" spans="1:10">
      <c r="A108" s="14" t="s">
        <v>118</v>
      </c>
      <c r="B108" s="14" t="s">
        <v>99</v>
      </c>
      <c r="C108" s="40" t="s">
        <v>126</v>
      </c>
      <c r="D108" s="14">
        <v>132</v>
      </c>
      <c r="E108" s="14">
        <v>9</v>
      </c>
      <c r="F108" s="14">
        <v>6</v>
      </c>
      <c r="G108" s="14">
        <v>80.83</v>
      </c>
      <c r="H108" s="16">
        <f t="shared" ref="H108:H114" si="14">80.99/80.86*G108</f>
        <v>80.9599517684887</v>
      </c>
      <c r="I108" s="16">
        <f t="shared" si="8"/>
        <v>73.4799758842444</v>
      </c>
      <c r="J108" s="16"/>
    </row>
    <row r="109" s="33" customFormat="1" ht="20" customHeight="1" spans="1:10">
      <c r="A109" s="14" t="s">
        <v>118</v>
      </c>
      <c r="B109" s="14" t="s">
        <v>99</v>
      </c>
      <c r="C109" s="40" t="s">
        <v>127</v>
      </c>
      <c r="D109" s="14">
        <v>148.5</v>
      </c>
      <c r="E109" s="14">
        <v>9</v>
      </c>
      <c r="F109" s="14">
        <v>7</v>
      </c>
      <c r="G109" s="14">
        <v>83</v>
      </c>
      <c r="H109" s="16">
        <f t="shared" si="14"/>
        <v>83.1334405144694</v>
      </c>
      <c r="I109" s="16">
        <f t="shared" si="8"/>
        <v>78.6917202572347</v>
      </c>
      <c r="J109" s="16"/>
    </row>
    <row r="110" s="33" customFormat="1" ht="20" customHeight="1" spans="1:10">
      <c r="A110" s="14" t="s">
        <v>118</v>
      </c>
      <c r="B110" s="14" t="s">
        <v>99</v>
      </c>
      <c r="C110" s="40" t="s">
        <v>128</v>
      </c>
      <c r="D110" s="14">
        <v>157.5</v>
      </c>
      <c r="E110" s="14">
        <v>9</v>
      </c>
      <c r="F110" s="14">
        <v>12</v>
      </c>
      <c r="G110" s="14">
        <v>83.28</v>
      </c>
      <c r="H110" s="16">
        <f t="shared" si="14"/>
        <v>83.4138906752411</v>
      </c>
      <c r="I110" s="16">
        <f t="shared" si="8"/>
        <v>81.0819453376206</v>
      </c>
      <c r="J110" s="16"/>
    </row>
    <row r="111" s="33" customFormat="1" ht="20" customHeight="1" spans="1:10">
      <c r="A111" s="14" t="s">
        <v>118</v>
      </c>
      <c r="B111" s="14" t="s">
        <v>99</v>
      </c>
      <c r="C111" s="40" t="s">
        <v>129</v>
      </c>
      <c r="D111" s="14">
        <v>156.5</v>
      </c>
      <c r="E111" s="14">
        <v>9</v>
      </c>
      <c r="F111" s="14">
        <v>15</v>
      </c>
      <c r="G111" s="14">
        <v>85.91</v>
      </c>
      <c r="H111" s="16">
        <f t="shared" si="14"/>
        <v>86.0481189710611</v>
      </c>
      <c r="I111" s="16">
        <f t="shared" si="8"/>
        <v>82.1490594855305</v>
      </c>
      <c r="J111" s="16"/>
    </row>
    <row r="112" s="33" customFormat="1" ht="20" customHeight="1" spans="1:10">
      <c r="A112" s="14" t="s">
        <v>118</v>
      </c>
      <c r="B112" s="14" t="s">
        <v>99</v>
      </c>
      <c r="C112" s="40" t="s">
        <v>130</v>
      </c>
      <c r="D112" s="14">
        <v>149.5</v>
      </c>
      <c r="E112" s="14">
        <v>9</v>
      </c>
      <c r="F112" s="14">
        <v>20</v>
      </c>
      <c r="G112" s="14">
        <v>80.51</v>
      </c>
      <c r="H112" s="16">
        <f t="shared" si="14"/>
        <v>80.6394372990354</v>
      </c>
      <c r="I112" s="16">
        <f t="shared" si="8"/>
        <v>77.6947186495177</v>
      </c>
      <c r="J112" s="16"/>
    </row>
    <row r="113" s="33" customFormat="1" ht="20" customHeight="1" spans="1:10">
      <c r="A113" s="14" t="s">
        <v>118</v>
      </c>
      <c r="B113" s="14" t="s">
        <v>99</v>
      </c>
      <c r="C113" s="40" t="s">
        <v>131</v>
      </c>
      <c r="D113" s="14">
        <v>142.5</v>
      </c>
      <c r="E113" s="14">
        <v>9</v>
      </c>
      <c r="F113" s="14">
        <v>22</v>
      </c>
      <c r="G113" s="14">
        <v>79.35</v>
      </c>
      <c r="H113" s="16">
        <f t="shared" si="14"/>
        <v>79.4775723472669</v>
      </c>
      <c r="I113" s="16">
        <f t="shared" si="8"/>
        <v>75.3637861736334</v>
      </c>
      <c r="J113" s="16"/>
    </row>
    <row r="114" s="33" customFormat="1" ht="20" customHeight="1" spans="1:10">
      <c r="A114" s="14" t="s">
        <v>118</v>
      </c>
      <c r="B114" s="14" t="s">
        <v>99</v>
      </c>
      <c r="C114" s="40" t="s">
        <v>132</v>
      </c>
      <c r="D114" s="14">
        <v>134</v>
      </c>
      <c r="E114" s="14">
        <v>9</v>
      </c>
      <c r="F114" s="14">
        <v>27</v>
      </c>
      <c r="G114" s="14">
        <v>78.96</v>
      </c>
      <c r="H114" s="16">
        <f t="shared" si="14"/>
        <v>79.0869453376206</v>
      </c>
      <c r="I114" s="16">
        <f t="shared" si="8"/>
        <v>73.0434726688103</v>
      </c>
      <c r="J114" s="16"/>
    </row>
    <row r="115" s="33" customFormat="1" ht="20" customHeight="1" spans="1:10">
      <c r="A115" s="14" t="s">
        <v>118</v>
      </c>
      <c r="B115" s="14" t="s">
        <v>99</v>
      </c>
      <c r="C115" s="40" t="s">
        <v>133</v>
      </c>
      <c r="D115" s="14">
        <v>155.5</v>
      </c>
      <c r="E115" s="14">
        <v>10</v>
      </c>
      <c r="F115" s="14">
        <v>2</v>
      </c>
      <c r="G115" s="14">
        <v>84.67</v>
      </c>
      <c r="H115" s="16">
        <f>80.99/81.65*G115</f>
        <v>83.9855884874464</v>
      </c>
      <c r="I115" s="16">
        <f t="shared" si="8"/>
        <v>80.8677942437232</v>
      </c>
      <c r="J115" s="16"/>
    </row>
    <row r="116" s="33" customFormat="1" ht="20" customHeight="1" spans="1:10">
      <c r="A116" s="14" t="s">
        <v>118</v>
      </c>
      <c r="B116" s="14" t="s">
        <v>99</v>
      </c>
      <c r="C116" s="40" t="s">
        <v>134</v>
      </c>
      <c r="D116" s="14">
        <v>132.5</v>
      </c>
      <c r="E116" s="14">
        <v>10</v>
      </c>
      <c r="F116" s="14">
        <v>12</v>
      </c>
      <c r="G116" s="14">
        <v>82.67</v>
      </c>
      <c r="H116" s="16">
        <f>80.99/81.65*G116</f>
        <v>82.0017550520514</v>
      </c>
      <c r="I116" s="16">
        <f t="shared" si="8"/>
        <v>74.1258775260257</v>
      </c>
      <c r="J116" s="16"/>
    </row>
    <row r="117" s="33" customFormat="1" ht="20" customHeight="1" spans="1:10">
      <c r="A117" s="14" t="s">
        <v>118</v>
      </c>
      <c r="B117" s="14" t="s">
        <v>99</v>
      </c>
      <c r="C117" s="40" t="s">
        <v>135</v>
      </c>
      <c r="D117" s="14">
        <v>143.5</v>
      </c>
      <c r="E117" s="14">
        <v>10</v>
      </c>
      <c r="F117" s="14">
        <v>13</v>
      </c>
      <c r="G117" s="16">
        <v>81.5</v>
      </c>
      <c r="H117" s="16">
        <f>80.99/81.65*G117</f>
        <v>80.8412124923454</v>
      </c>
      <c r="I117" s="16">
        <f t="shared" si="8"/>
        <v>76.2956062461727</v>
      </c>
      <c r="J117" s="16"/>
    </row>
    <row r="118" s="33" customFormat="1" ht="20" customHeight="1" spans="1:10">
      <c r="A118" s="14" t="s">
        <v>118</v>
      </c>
      <c r="B118" s="14" t="s">
        <v>99</v>
      </c>
      <c r="C118" s="40" t="s">
        <v>136</v>
      </c>
      <c r="D118" s="14">
        <v>132</v>
      </c>
      <c r="E118" s="14">
        <v>10</v>
      </c>
      <c r="F118" s="14">
        <v>15</v>
      </c>
      <c r="G118" s="14">
        <v>83.83</v>
      </c>
      <c r="H118" s="16">
        <f>80.99/81.65*G118</f>
        <v>83.1523784445805</v>
      </c>
      <c r="I118" s="16">
        <f t="shared" si="8"/>
        <v>74.5761892222903</v>
      </c>
      <c r="J118" s="16"/>
    </row>
    <row r="119" s="33" customFormat="1" ht="20" customHeight="1" spans="1:10">
      <c r="A119" s="14" t="s">
        <v>137</v>
      </c>
      <c r="B119" s="14" t="s">
        <v>138</v>
      </c>
      <c r="C119" s="40" t="s">
        <v>139</v>
      </c>
      <c r="D119" s="14">
        <v>100.5</v>
      </c>
      <c r="E119" s="14">
        <v>24</v>
      </c>
      <c r="F119" s="14">
        <v>4</v>
      </c>
      <c r="G119" s="14">
        <v>86.97</v>
      </c>
      <c r="H119" s="14"/>
      <c r="I119" s="16">
        <f t="shared" ref="I119:I142" si="15">D119/2*0.4+G119*0.6</f>
        <v>72.282</v>
      </c>
      <c r="J119" s="16"/>
    </row>
    <row r="120" s="33" customFormat="1" ht="20" customHeight="1" spans="1:10">
      <c r="A120" s="14" t="s">
        <v>137</v>
      </c>
      <c r="B120" s="14" t="s">
        <v>138</v>
      </c>
      <c r="C120" s="40" t="s">
        <v>140</v>
      </c>
      <c r="D120" s="14">
        <v>86.5</v>
      </c>
      <c r="E120" s="14">
        <v>24</v>
      </c>
      <c r="F120" s="14">
        <v>8</v>
      </c>
      <c r="G120" s="14">
        <v>84.93</v>
      </c>
      <c r="H120" s="14"/>
      <c r="I120" s="16">
        <f t="shared" si="15"/>
        <v>68.258</v>
      </c>
      <c r="J120" s="16"/>
    </row>
    <row r="121" s="33" customFormat="1" ht="20" customHeight="1" spans="1:10">
      <c r="A121" s="14" t="s">
        <v>141</v>
      </c>
      <c r="B121" s="14" t="s">
        <v>138</v>
      </c>
      <c r="C121" s="40" t="s">
        <v>142</v>
      </c>
      <c r="D121" s="14">
        <v>129</v>
      </c>
      <c r="E121" s="14">
        <v>24</v>
      </c>
      <c r="F121" s="14">
        <v>1</v>
      </c>
      <c r="G121" s="14">
        <v>75.33</v>
      </c>
      <c r="H121" s="14"/>
      <c r="I121" s="16">
        <f t="shared" si="15"/>
        <v>70.998</v>
      </c>
      <c r="J121" s="16"/>
    </row>
    <row r="122" s="33" customFormat="1" ht="20" customHeight="1" spans="1:10">
      <c r="A122" s="28" t="s">
        <v>141</v>
      </c>
      <c r="B122" s="28" t="s">
        <v>138</v>
      </c>
      <c r="C122" s="42" t="s">
        <v>143</v>
      </c>
      <c r="D122" s="28">
        <v>63</v>
      </c>
      <c r="E122" s="28">
        <v>24</v>
      </c>
      <c r="F122" s="28">
        <v>2</v>
      </c>
      <c r="G122" s="14">
        <v>79</v>
      </c>
      <c r="H122" s="14"/>
      <c r="I122" s="16">
        <f t="shared" si="15"/>
        <v>60</v>
      </c>
      <c r="J122" s="16"/>
    </row>
    <row r="123" s="33" customFormat="1" ht="20" customHeight="1" spans="1:10">
      <c r="A123" s="28" t="s">
        <v>141</v>
      </c>
      <c r="B123" s="28" t="s">
        <v>138</v>
      </c>
      <c r="C123" s="42" t="s">
        <v>144</v>
      </c>
      <c r="D123" s="28">
        <v>64</v>
      </c>
      <c r="E123" s="28">
        <v>24</v>
      </c>
      <c r="F123" s="28">
        <v>3</v>
      </c>
      <c r="G123" s="14">
        <v>83.33</v>
      </c>
      <c r="H123" s="14"/>
      <c r="I123" s="16">
        <f t="shared" si="15"/>
        <v>62.798</v>
      </c>
      <c r="J123" s="16"/>
    </row>
    <row r="124" s="33" customFormat="1" ht="20" customHeight="1" spans="1:10">
      <c r="A124" s="31" t="s">
        <v>141</v>
      </c>
      <c r="B124" s="31" t="s">
        <v>138</v>
      </c>
      <c r="C124" s="31" t="s">
        <v>145</v>
      </c>
      <c r="D124" s="31" t="s">
        <v>146</v>
      </c>
      <c r="E124" s="28">
        <v>24</v>
      </c>
      <c r="F124" s="28">
        <v>5</v>
      </c>
      <c r="G124" s="14">
        <v>77.5</v>
      </c>
      <c r="H124" s="14"/>
      <c r="I124" s="16">
        <f t="shared" si="15"/>
        <v>66.6</v>
      </c>
      <c r="J124" s="16"/>
    </row>
    <row r="125" s="33" customFormat="1" ht="20" customHeight="1" spans="1:10">
      <c r="A125" s="28" t="s">
        <v>141</v>
      </c>
      <c r="B125" s="28" t="s">
        <v>138</v>
      </c>
      <c r="C125" s="42" t="s">
        <v>147</v>
      </c>
      <c r="D125" s="28">
        <v>93</v>
      </c>
      <c r="E125" s="28">
        <v>24</v>
      </c>
      <c r="F125" s="28">
        <v>6</v>
      </c>
      <c r="G125" s="14">
        <v>76.63</v>
      </c>
      <c r="H125" s="14"/>
      <c r="I125" s="16">
        <f t="shared" si="15"/>
        <v>64.578</v>
      </c>
      <c r="J125" s="16"/>
    </row>
    <row r="126" s="33" customFormat="1" ht="20" customHeight="1" spans="1:10">
      <c r="A126" s="28" t="s">
        <v>148</v>
      </c>
      <c r="B126" s="28" t="s">
        <v>149</v>
      </c>
      <c r="C126" s="42" t="s">
        <v>150</v>
      </c>
      <c r="D126" s="28">
        <v>93.5</v>
      </c>
      <c r="E126" s="28">
        <v>21</v>
      </c>
      <c r="F126" s="28">
        <v>1</v>
      </c>
      <c r="G126" s="14">
        <v>86.33</v>
      </c>
      <c r="H126" s="14"/>
      <c r="I126" s="16">
        <f t="shared" si="15"/>
        <v>70.498</v>
      </c>
      <c r="J126" s="16"/>
    </row>
    <row r="127" s="33" customFormat="1" ht="20" customHeight="1" spans="1:10">
      <c r="A127" s="14" t="s">
        <v>148</v>
      </c>
      <c r="B127" s="14" t="s">
        <v>149</v>
      </c>
      <c r="C127" s="40" t="s">
        <v>151</v>
      </c>
      <c r="D127" s="14">
        <v>109</v>
      </c>
      <c r="E127" s="14">
        <v>21</v>
      </c>
      <c r="F127" s="14">
        <v>3</v>
      </c>
      <c r="G127" s="14">
        <v>84.67</v>
      </c>
      <c r="H127" s="14"/>
      <c r="I127" s="16">
        <f t="shared" si="15"/>
        <v>72.602</v>
      </c>
      <c r="J127" s="16"/>
    </row>
    <row r="128" s="33" customFormat="1" ht="20" customHeight="1" spans="1:10">
      <c r="A128" s="14" t="s">
        <v>148</v>
      </c>
      <c r="B128" s="14" t="s">
        <v>149</v>
      </c>
      <c r="C128" s="40" t="s">
        <v>152</v>
      </c>
      <c r="D128" s="14">
        <v>101</v>
      </c>
      <c r="E128" s="14">
        <v>21</v>
      </c>
      <c r="F128" s="14">
        <v>7</v>
      </c>
      <c r="G128" s="14">
        <v>86.67</v>
      </c>
      <c r="H128" s="14"/>
      <c r="I128" s="16">
        <f t="shared" si="15"/>
        <v>72.202</v>
      </c>
      <c r="J128" s="16"/>
    </row>
    <row r="129" s="33" customFormat="1" ht="20" customHeight="1" spans="1:10">
      <c r="A129" s="14" t="s">
        <v>148</v>
      </c>
      <c r="B129" s="14" t="s">
        <v>149</v>
      </c>
      <c r="C129" s="40" t="s">
        <v>153</v>
      </c>
      <c r="D129" s="14">
        <v>113</v>
      </c>
      <c r="E129" s="14">
        <v>21</v>
      </c>
      <c r="F129" s="14">
        <v>9</v>
      </c>
      <c r="G129" s="14">
        <v>84</v>
      </c>
      <c r="H129" s="14"/>
      <c r="I129" s="16">
        <f t="shared" si="15"/>
        <v>73</v>
      </c>
      <c r="J129" s="16"/>
    </row>
    <row r="130" s="33" customFormat="1" ht="20" customHeight="1" spans="1:10">
      <c r="A130" s="14" t="s">
        <v>148</v>
      </c>
      <c r="B130" s="14" t="s">
        <v>149</v>
      </c>
      <c r="C130" s="40" t="s">
        <v>154</v>
      </c>
      <c r="D130" s="14">
        <v>89</v>
      </c>
      <c r="E130" s="14">
        <v>21</v>
      </c>
      <c r="F130" s="14">
        <v>10</v>
      </c>
      <c r="G130" s="14">
        <v>85.67</v>
      </c>
      <c r="H130" s="14"/>
      <c r="I130" s="16">
        <f t="shared" si="15"/>
        <v>69.202</v>
      </c>
      <c r="J130" s="16"/>
    </row>
    <row r="131" s="33" customFormat="1" ht="20" customHeight="1" spans="1:10">
      <c r="A131" s="14" t="s">
        <v>148</v>
      </c>
      <c r="B131" s="14" t="s">
        <v>149</v>
      </c>
      <c r="C131" s="40" t="s">
        <v>155</v>
      </c>
      <c r="D131" s="14">
        <v>98.5</v>
      </c>
      <c r="E131" s="14">
        <v>21</v>
      </c>
      <c r="F131" s="14">
        <v>11</v>
      </c>
      <c r="G131" s="14">
        <v>83.33</v>
      </c>
      <c r="H131" s="14"/>
      <c r="I131" s="16">
        <f t="shared" si="15"/>
        <v>69.698</v>
      </c>
      <c r="J131" s="16"/>
    </row>
    <row r="132" s="33" customFormat="1" ht="20" customHeight="1" spans="1:10">
      <c r="A132" s="14" t="s">
        <v>148</v>
      </c>
      <c r="B132" s="14" t="s">
        <v>149</v>
      </c>
      <c r="C132" s="40" t="s">
        <v>156</v>
      </c>
      <c r="D132" s="14">
        <v>95.5</v>
      </c>
      <c r="E132" s="14">
        <v>21</v>
      </c>
      <c r="F132" s="14">
        <v>14</v>
      </c>
      <c r="G132" s="14">
        <v>80.33</v>
      </c>
      <c r="H132" s="14"/>
      <c r="I132" s="16">
        <f t="shared" si="15"/>
        <v>67.298</v>
      </c>
      <c r="J132" s="16"/>
    </row>
    <row r="133" s="33" customFormat="1" ht="20" customHeight="1" spans="1:10">
      <c r="A133" s="14" t="s">
        <v>148</v>
      </c>
      <c r="B133" s="14" t="s">
        <v>149</v>
      </c>
      <c r="C133" s="40" t="s">
        <v>157</v>
      </c>
      <c r="D133" s="14">
        <v>117.5</v>
      </c>
      <c r="E133" s="14">
        <v>21</v>
      </c>
      <c r="F133" s="14">
        <v>17</v>
      </c>
      <c r="G133" s="14">
        <v>86.67</v>
      </c>
      <c r="H133" s="14"/>
      <c r="I133" s="16">
        <f t="shared" si="15"/>
        <v>75.502</v>
      </c>
      <c r="J133" s="16"/>
    </row>
    <row r="134" s="33" customFormat="1" ht="20" customHeight="1" spans="1:10">
      <c r="A134" s="14" t="s">
        <v>158</v>
      </c>
      <c r="B134" s="14" t="s">
        <v>149</v>
      </c>
      <c r="C134" s="40" t="s">
        <v>159</v>
      </c>
      <c r="D134" s="14">
        <v>118.5</v>
      </c>
      <c r="E134" s="14">
        <v>21</v>
      </c>
      <c r="F134" s="14">
        <v>2</v>
      </c>
      <c r="G134" s="14">
        <v>80.67</v>
      </c>
      <c r="H134" s="14"/>
      <c r="I134" s="16">
        <f t="shared" si="15"/>
        <v>72.102</v>
      </c>
      <c r="J134" s="16"/>
    </row>
    <row r="135" s="33" customFormat="1" ht="20" customHeight="1" spans="1:10">
      <c r="A135" s="14" t="s">
        <v>158</v>
      </c>
      <c r="B135" s="14" t="s">
        <v>149</v>
      </c>
      <c r="C135" s="40" t="s">
        <v>160</v>
      </c>
      <c r="D135" s="14">
        <v>146</v>
      </c>
      <c r="E135" s="14">
        <v>21</v>
      </c>
      <c r="F135" s="14">
        <v>4</v>
      </c>
      <c r="G135" s="14">
        <v>85</v>
      </c>
      <c r="H135" s="14"/>
      <c r="I135" s="16">
        <f t="shared" si="15"/>
        <v>80.2</v>
      </c>
      <c r="J135" s="16"/>
    </row>
    <row r="136" s="33" customFormat="1" ht="20" customHeight="1" spans="1:10">
      <c r="A136" s="14" t="s">
        <v>158</v>
      </c>
      <c r="B136" s="14" t="s">
        <v>149</v>
      </c>
      <c r="C136" s="40" t="s">
        <v>161</v>
      </c>
      <c r="D136" s="14">
        <v>112</v>
      </c>
      <c r="E136" s="14">
        <v>21</v>
      </c>
      <c r="F136" s="14">
        <v>5</v>
      </c>
      <c r="G136" s="14">
        <v>82</v>
      </c>
      <c r="H136" s="14"/>
      <c r="I136" s="16">
        <f t="shared" si="15"/>
        <v>71.6</v>
      </c>
      <c r="J136" s="16"/>
    </row>
    <row r="137" s="33" customFormat="1" ht="20" customHeight="1" spans="1:10">
      <c r="A137" s="14" t="s">
        <v>158</v>
      </c>
      <c r="B137" s="14" t="s">
        <v>149</v>
      </c>
      <c r="C137" s="40" t="s">
        <v>162</v>
      </c>
      <c r="D137" s="14">
        <v>120.5</v>
      </c>
      <c r="E137" s="14">
        <v>21</v>
      </c>
      <c r="F137" s="14">
        <v>6</v>
      </c>
      <c r="G137" s="14">
        <v>81.33</v>
      </c>
      <c r="H137" s="14"/>
      <c r="I137" s="16">
        <f t="shared" si="15"/>
        <v>72.898</v>
      </c>
      <c r="J137" s="16"/>
    </row>
    <row r="138" s="33" customFormat="1" ht="20" customHeight="1" spans="1:10">
      <c r="A138" s="14" t="s">
        <v>158</v>
      </c>
      <c r="B138" s="14" t="s">
        <v>149</v>
      </c>
      <c r="C138" s="40" t="s">
        <v>163</v>
      </c>
      <c r="D138" s="14">
        <v>105.5</v>
      </c>
      <c r="E138" s="14">
        <v>21</v>
      </c>
      <c r="F138" s="14">
        <v>8</v>
      </c>
      <c r="G138" s="14">
        <v>75</v>
      </c>
      <c r="H138" s="14"/>
      <c r="I138" s="16">
        <f t="shared" si="15"/>
        <v>66.1</v>
      </c>
      <c r="J138" s="16"/>
    </row>
    <row r="139" s="33" customFormat="1" ht="20" customHeight="1" spans="1:10">
      <c r="A139" s="14" t="s">
        <v>158</v>
      </c>
      <c r="B139" s="14" t="s">
        <v>149</v>
      </c>
      <c r="C139" s="40" t="s">
        <v>164</v>
      </c>
      <c r="D139" s="14">
        <v>109.5</v>
      </c>
      <c r="E139" s="14">
        <v>21</v>
      </c>
      <c r="F139" s="14">
        <v>12</v>
      </c>
      <c r="G139" s="14">
        <v>82.67</v>
      </c>
      <c r="H139" s="14"/>
      <c r="I139" s="16">
        <f t="shared" si="15"/>
        <v>71.502</v>
      </c>
      <c r="J139" s="16"/>
    </row>
    <row r="140" s="33" customFormat="1" ht="20" customHeight="1" spans="1:10">
      <c r="A140" s="14" t="s">
        <v>158</v>
      </c>
      <c r="B140" s="14" t="s">
        <v>149</v>
      </c>
      <c r="C140" s="40" t="s">
        <v>165</v>
      </c>
      <c r="D140" s="14">
        <v>114.5</v>
      </c>
      <c r="E140" s="14">
        <v>21</v>
      </c>
      <c r="F140" s="14">
        <v>13</v>
      </c>
      <c r="G140" s="14">
        <v>81.67</v>
      </c>
      <c r="H140" s="14"/>
      <c r="I140" s="16">
        <f t="shared" si="15"/>
        <v>71.902</v>
      </c>
      <c r="J140" s="16"/>
    </row>
    <row r="141" s="33" customFormat="1" ht="20" customHeight="1" spans="1:10">
      <c r="A141" s="14" t="s">
        <v>158</v>
      </c>
      <c r="B141" s="14" t="s">
        <v>149</v>
      </c>
      <c r="C141" s="40" t="s">
        <v>166</v>
      </c>
      <c r="D141" s="14">
        <v>117</v>
      </c>
      <c r="E141" s="14">
        <v>21</v>
      </c>
      <c r="F141" s="14">
        <v>15</v>
      </c>
      <c r="G141" s="14">
        <v>83.67</v>
      </c>
      <c r="H141" s="14"/>
      <c r="I141" s="16">
        <f t="shared" si="15"/>
        <v>73.602</v>
      </c>
      <c r="J141" s="16"/>
    </row>
    <row r="142" s="33" customFormat="1" ht="20" customHeight="1" spans="1:10">
      <c r="A142" s="14" t="s">
        <v>158</v>
      </c>
      <c r="B142" s="14" t="s">
        <v>149</v>
      </c>
      <c r="C142" s="40" t="s">
        <v>167</v>
      </c>
      <c r="D142" s="14">
        <v>140</v>
      </c>
      <c r="E142" s="14">
        <v>21</v>
      </c>
      <c r="F142" s="14">
        <v>18</v>
      </c>
      <c r="G142" s="14">
        <v>79.67</v>
      </c>
      <c r="H142" s="14"/>
      <c r="I142" s="16">
        <f t="shared" si="15"/>
        <v>75.802</v>
      </c>
      <c r="J142" s="16"/>
    </row>
    <row r="143" s="33" customFormat="1" ht="20" customHeight="1" spans="1:10">
      <c r="A143" s="14" t="s">
        <v>168</v>
      </c>
      <c r="B143" s="14" t="s">
        <v>169</v>
      </c>
      <c r="C143" s="40" t="s">
        <v>170</v>
      </c>
      <c r="D143" s="14">
        <v>132</v>
      </c>
      <c r="E143" s="14">
        <v>15</v>
      </c>
      <c r="F143" s="14">
        <v>2</v>
      </c>
      <c r="G143" s="14">
        <v>84</v>
      </c>
      <c r="H143" s="14"/>
      <c r="I143" s="16">
        <f t="shared" ref="I143:I156" si="16">D143*0.25+G143*0.5</f>
        <v>75</v>
      </c>
      <c r="J143" s="16"/>
    </row>
    <row r="144" s="33" customFormat="1" ht="20" customHeight="1" spans="1:10">
      <c r="A144" s="14" t="s">
        <v>168</v>
      </c>
      <c r="B144" s="14" t="s">
        <v>169</v>
      </c>
      <c r="C144" s="40" t="s">
        <v>171</v>
      </c>
      <c r="D144" s="14">
        <v>106</v>
      </c>
      <c r="E144" s="14">
        <v>15</v>
      </c>
      <c r="F144" s="14">
        <v>5</v>
      </c>
      <c r="G144" s="14">
        <v>82</v>
      </c>
      <c r="H144" s="14"/>
      <c r="I144" s="16">
        <f t="shared" si="16"/>
        <v>67.5</v>
      </c>
      <c r="J144" s="16"/>
    </row>
    <row r="145" s="33" customFormat="1" ht="20" customHeight="1" spans="1:10">
      <c r="A145" s="14" t="s">
        <v>168</v>
      </c>
      <c r="B145" s="14" t="s">
        <v>169</v>
      </c>
      <c r="C145" s="40" t="s">
        <v>172</v>
      </c>
      <c r="D145" s="14">
        <v>113</v>
      </c>
      <c r="E145" s="14">
        <v>15</v>
      </c>
      <c r="F145" s="14">
        <v>7</v>
      </c>
      <c r="G145" s="14">
        <v>80.33</v>
      </c>
      <c r="H145" s="14"/>
      <c r="I145" s="16">
        <f t="shared" si="16"/>
        <v>68.415</v>
      </c>
      <c r="J145" s="16"/>
    </row>
    <row r="146" s="33" customFormat="1" ht="20" customHeight="1" spans="1:10">
      <c r="A146" s="14" t="s">
        <v>168</v>
      </c>
      <c r="B146" s="14" t="s">
        <v>169</v>
      </c>
      <c r="C146" s="40" t="s">
        <v>173</v>
      </c>
      <c r="D146" s="14">
        <v>131.5</v>
      </c>
      <c r="E146" s="14">
        <v>15</v>
      </c>
      <c r="F146" s="14">
        <v>11</v>
      </c>
      <c r="G146" s="14">
        <v>82.67</v>
      </c>
      <c r="H146" s="14"/>
      <c r="I146" s="16">
        <f t="shared" si="16"/>
        <v>74.21</v>
      </c>
      <c r="J146" s="16"/>
    </row>
    <row r="147" s="33" customFormat="1" ht="20" customHeight="1" spans="1:10">
      <c r="A147" s="14" t="s">
        <v>168</v>
      </c>
      <c r="B147" s="14" t="s">
        <v>169</v>
      </c>
      <c r="C147" s="40" t="s">
        <v>174</v>
      </c>
      <c r="D147" s="14">
        <v>114.5</v>
      </c>
      <c r="E147" s="14">
        <v>15</v>
      </c>
      <c r="F147" s="14">
        <v>19</v>
      </c>
      <c r="G147" s="14">
        <v>78.33</v>
      </c>
      <c r="H147" s="14"/>
      <c r="I147" s="16">
        <f t="shared" si="16"/>
        <v>67.79</v>
      </c>
      <c r="J147" s="16"/>
    </row>
    <row r="148" s="33" customFormat="1" ht="20" customHeight="1" spans="1:10">
      <c r="A148" s="14" t="s">
        <v>168</v>
      </c>
      <c r="B148" s="14" t="s">
        <v>169</v>
      </c>
      <c r="C148" s="40" t="s">
        <v>175</v>
      </c>
      <c r="D148" s="14">
        <v>128</v>
      </c>
      <c r="E148" s="14">
        <v>15</v>
      </c>
      <c r="F148" s="14">
        <v>20</v>
      </c>
      <c r="G148" s="14">
        <v>82.33</v>
      </c>
      <c r="H148" s="14"/>
      <c r="I148" s="16">
        <f t="shared" si="16"/>
        <v>73.165</v>
      </c>
      <c r="J148" s="16"/>
    </row>
    <row r="149" s="33" customFormat="1" ht="20" customHeight="1" spans="1:10">
      <c r="A149" s="14" t="s">
        <v>176</v>
      </c>
      <c r="B149" s="14" t="s">
        <v>169</v>
      </c>
      <c r="C149" s="40" t="s">
        <v>177</v>
      </c>
      <c r="D149" s="14">
        <v>116.5</v>
      </c>
      <c r="E149" s="14">
        <v>15</v>
      </c>
      <c r="F149" s="14">
        <v>1</v>
      </c>
      <c r="G149" s="14">
        <v>80</v>
      </c>
      <c r="H149" s="14"/>
      <c r="I149" s="16">
        <f t="shared" si="16"/>
        <v>69.125</v>
      </c>
      <c r="J149" s="16"/>
    </row>
    <row r="150" s="33" customFormat="1" ht="20" customHeight="1" spans="1:10">
      <c r="A150" s="14" t="s">
        <v>176</v>
      </c>
      <c r="B150" s="14" t="s">
        <v>169</v>
      </c>
      <c r="C150" s="40" t="s">
        <v>178</v>
      </c>
      <c r="D150" s="14">
        <v>147</v>
      </c>
      <c r="E150" s="14">
        <v>15</v>
      </c>
      <c r="F150" s="14">
        <v>6</v>
      </c>
      <c r="G150" s="14">
        <v>86.67</v>
      </c>
      <c r="H150" s="14"/>
      <c r="I150" s="16">
        <f t="shared" si="16"/>
        <v>80.085</v>
      </c>
      <c r="J150" s="16"/>
    </row>
    <row r="151" s="33" customFormat="1" ht="20" customHeight="1" spans="1:10">
      <c r="A151" s="14" t="s">
        <v>176</v>
      </c>
      <c r="B151" s="14" t="s">
        <v>169</v>
      </c>
      <c r="C151" s="40" t="s">
        <v>179</v>
      </c>
      <c r="D151" s="14">
        <v>131.5</v>
      </c>
      <c r="E151" s="14">
        <v>15</v>
      </c>
      <c r="F151" s="14">
        <v>8</v>
      </c>
      <c r="G151" s="14">
        <v>85.67</v>
      </c>
      <c r="H151" s="14"/>
      <c r="I151" s="16">
        <f t="shared" si="16"/>
        <v>75.71</v>
      </c>
      <c r="J151" s="16"/>
    </row>
    <row r="152" s="33" customFormat="1" ht="20" customHeight="1" spans="1:10">
      <c r="A152" s="14" t="s">
        <v>176</v>
      </c>
      <c r="B152" s="14" t="s">
        <v>169</v>
      </c>
      <c r="C152" s="40" t="s">
        <v>180</v>
      </c>
      <c r="D152" s="14">
        <v>144.5</v>
      </c>
      <c r="E152" s="14">
        <v>15</v>
      </c>
      <c r="F152" s="14">
        <v>9</v>
      </c>
      <c r="G152" s="14">
        <v>81.33</v>
      </c>
      <c r="H152" s="14"/>
      <c r="I152" s="16">
        <f t="shared" si="16"/>
        <v>76.79</v>
      </c>
      <c r="J152" s="16"/>
    </row>
    <row r="153" s="33" customFormat="1" ht="20" customHeight="1" spans="1:10">
      <c r="A153" s="14" t="s">
        <v>176</v>
      </c>
      <c r="B153" s="14" t="s">
        <v>169</v>
      </c>
      <c r="C153" s="40" t="s">
        <v>181</v>
      </c>
      <c r="D153" s="14">
        <v>126</v>
      </c>
      <c r="E153" s="14">
        <v>15</v>
      </c>
      <c r="F153" s="14">
        <v>10</v>
      </c>
      <c r="G153" s="14">
        <v>81</v>
      </c>
      <c r="H153" s="14"/>
      <c r="I153" s="16">
        <f t="shared" si="16"/>
        <v>72</v>
      </c>
      <c r="J153" s="16"/>
    </row>
    <row r="154" s="33" customFormat="1" ht="20" customHeight="1" spans="1:10">
      <c r="A154" s="14" t="s">
        <v>176</v>
      </c>
      <c r="B154" s="14" t="s">
        <v>169</v>
      </c>
      <c r="C154" s="40" t="s">
        <v>182</v>
      </c>
      <c r="D154" s="14">
        <v>129</v>
      </c>
      <c r="E154" s="14">
        <v>15</v>
      </c>
      <c r="F154" s="14">
        <v>13</v>
      </c>
      <c r="G154" s="14">
        <v>82.67</v>
      </c>
      <c r="H154" s="14"/>
      <c r="I154" s="16">
        <f t="shared" si="16"/>
        <v>73.585</v>
      </c>
      <c r="J154" s="16"/>
    </row>
    <row r="155" s="33" customFormat="1" ht="20" customHeight="1" spans="1:10">
      <c r="A155" s="14" t="s">
        <v>176</v>
      </c>
      <c r="B155" s="14" t="s">
        <v>169</v>
      </c>
      <c r="C155" s="40" t="s">
        <v>183</v>
      </c>
      <c r="D155" s="14">
        <v>146.5</v>
      </c>
      <c r="E155" s="14">
        <v>15</v>
      </c>
      <c r="F155" s="14">
        <v>16</v>
      </c>
      <c r="G155" s="14">
        <v>82</v>
      </c>
      <c r="H155" s="14"/>
      <c r="I155" s="16">
        <f t="shared" si="16"/>
        <v>77.625</v>
      </c>
      <c r="J155" s="16"/>
    </row>
    <row r="156" s="33" customFormat="1" ht="20" customHeight="1" spans="1:10">
      <c r="A156" s="14" t="s">
        <v>176</v>
      </c>
      <c r="B156" s="14" t="s">
        <v>169</v>
      </c>
      <c r="C156" s="40" t="s">
        <v>184</v>
      </c>
      <c r="D156" s="14">
        <v>136.5</v>
      </c>
      <c r="E156" s="14">
        <v>15</v>
      </c>
      <c r="F156" s="14">
        <v>17</v>
      </c>
      <c r="G156" s="14">
        <v>84</v>
      </c>
      <c r="H156" s="14"/>
      <c r="I156" s="16">
        <f t="shared" si="16"/>
        <v>76.125</v>
      </c>
      <c r="J156" s="16"/>
    </row>
    <row r="157" s="33" customFormat="1" ht="20" customHeight="1" spans="1:10">
      <c r="A157" s="14" t="s">
        <v>185</v>
      </c>
      <c r="B157" s="14" t="s">
        <v>186</v>
      </c>
      <c r="C157" s="40" t="s">
        <v>187</v>
      </c>
      <c r="D157" s="14">
        <v>88</v>
      </c>
      <c r="E157" s="14">
        <v>17</v>
      </c>
      <c r="F157" s="14">
        <v>1</v>
      </c>
      <c r="G157" s="14">
        <v>76</v>
      </c>
      <c r="H157" s="14"/>
      <c r="I157" s="16">
        <f t="shared" ref="I157:I172" si="17">D157/2*0.4+G157*0.6</f>
        <v>63.2</v>
      </c>
      <c r="J157" s="16"/>
    </row>
    <row r="158" s="33" customFormat="1" ht="20" customHeight="1" spans="1:10">
      <c r="A158" s="14" t="s">
        <v>185</v>
      </c>
      <c r="B158" s="14" t="s">
        <v>186</v>
      </c>
      <c r="C158" s="40" t="s">
        <v>188</v>
      </c>
      <c r="D158" s="14">
        <v>93</v>
      </c>
      <c r="E158" s="14">
        <v>17</v>
      </c>
      <c r="F158" s="14">
        <v>2</v>
      </c>
      <c r="G158" s="14">
        <v>83</v>
      </c>
      <c r="H158" s="14"/>
      <c r="I158" s="16">
        <f t="shared" si="17"/>
        <v>68.4</v>
      </c>
      <c r="J158" s="16"/>
    </row>
    <row r="159" s="33" customFormat="1" ht="20" customHeight="1" spans="1:10">
      <c r="A159" s="14" t="s">
        <v>185</v>
      </c>
      <c r="B159" s="14" t="s">
        <v>186</v>
      </c>
      <c r="C159" s="40" t="s">
        <v>189</v>
      </c>
      <c r="D159" s="14">
        <v>111</v>
      </c>
      <c r="E159" s="14">
        <v>17</v>
      </c>
      <c r="F159" s="14">
        <v>4</v>
      </c>
      <c r="G159" s="14">
        <v>81.67</v>
      </c>
      <c r="H159" s="14"/>
      <c r="I159" s="16">
        <f t="shared" si="17"/>
        <v>71.202</v>
      </c>
      <c r="J159" s="16"/>
    </row>
    <row r="160" s="33" customFormat="1" ht="20" customHeight="1" spans="1:10">
      <c r="A160" s="14" t="s">
        <v>185</v>
      </c>
      <c r="B160" s="14" t="s">
        <v>186</v>
      </c>
      <c r="C160" s="40" t="s">
        <v>190</v>
      </c>
      <c r="D160" s="14">
        <v>82.5</v>
      </c>
      <c r="E160" s="14">
        <v>17</v>
      </c>
      <c r="F160" s="14">
        <v>5</v>
      </c>
      <c r="G160" s="14">
        <v>75.33</v>
      </c>
      <c r="H160" s="14"/>
      <c r="I160" s="16">
        <f t="shared" si="17"/>
        <v>61.698</v>
      </c>
      <c r="J160" s="16"/>
    </row>
    <row r="161" s="33" customFormat="1" ht="20" customHeight="1" spans="1:10">
      <c r="A161" s="14" t="s">
        <v>185</v>
      </c>
      <c r="B161" s="14" t="s">
        <v>186</v>
      </c>
      <c r="C161" s="40" t="s">
        <v>191</v>
      </c>
      <c r="D161" s="14">
        <v>128</v>
      </c>
      <c r="E161" s="14">
        <v>17</v>
      </c>
      <c r="F161" s="14">
        <v>8</v>
      </c>
      <c r="G161" s="14">
        <v>77</v>
      </c>
      <c r="H161" s="14"/>
      <c r="I161" s="16">
        <f t="shared" si="17"/>
        <v>71.8</v>
      </c>
      <c r="J161" s="16"/>
    </row>
    <row r="162" s="33" customFormat="1" ht="20" customHeight="1" spans="1:10">
      <c r="A162" s="14" t="s">
        <v>185</v>
      </c>
      <c r="B162" s="14" t="s">
        <v>186</v>
      </c>
      <c r="C162" s="40" t="s">
        <v>192</v>
      </c>
      <c r="D162" s="14">
        <v>107.5</v>
      </c>
      <c r="E162" s="14">
        <v>17</v>
      </c>
      <c r="F162" s="14">
        <v>9</v>
      </c>
      <c r="G162" s="14">
        <v>72</v>
      </c>
      <c r="H162" s="14"/>
      <c r="I162" s="16">
        <f t="shared" si="17"/>
        <v>64.7</v>
      </c>
      <c r="J162" s="16"/>
    </row>
    <row r="163" s="33" customFormat="1" ht="20" customHeight="1" spans="1:10">
      <c r="A163" s="14" t="s">
        <v>185</v>
      </c>
      <c r="B163" s="14" t="s">
        <v>186</v>
      </c>
      <c r="C163" s="40" t="s">
        <v>193</v>
      </c>
      <c r="D163" s="14">
        <v>82.5</v>
      </c>
      <c r="E163" s="14">
        <v>17</v>
      </c>
      <c r="F163" s="14">
        <v>13</v>
      </c>
      <c r="G163" s="14">
        <v>85.33</v>
      </c>
      <c r="H163" s="14"/>
      <c r="I163" s="16">
        <f t="shared" si="17"/>
        <v>67.698</v>
      </c>
      <c r="J163" s="16"/>
    </row>
    <row r="164" s="33" customFormat="1" ht="20" customHeight="1" spans="1:10">
      <c r="A164" s="14" t="s">
        <v>185</v>
      </c>
      <c r="B164" s="14" t="s">
        <v>186</v>
      </c>
      <c r="C164" s="40" t="s">
        <v>194</v>
      </c>
      <c r="D164" s="14">
        <v>87.5</v>
      </c>
      <c r="E164" s="14">
        <v>17</v>
      </c>
      <c r="F164" s="14">
        <v>16</v>
      </c>
      <c r="G164" s="14">
        <v>76.67</v>
      </c>
      <c r="H164" s="14"/>
      <c r="I164" s="16">
        <f t="shared" si="17"/>
        <v>63.502</v>
      </c>
      <c r="J164" s="16"/>
    </row>
    <row r="165" s="33" customFormat="1" ht="20" customHeight="1" spans="1:10">
      <c r="A165" s="14" t="s">
        <v>195</v>
      </c>
      <c r="B165" s="14" t="s">
        <v>186</v>
      </c>
      <c r="C165" s="40" t="s">
        <v>196</v>
      </c>
      <c r="D165" s="14">
        <v>133.5</v>
      </c>
      <c r="E165" s="14">
        <v>17</v>
      </c>
      <c r="F165" s="14">
        <v>3</v>
      </c>
      <c r="G165" s="14">
        <v>81.33</v>
      </c>
      <c r="H165" s="14"/>
      <c r="I165" s="16">
        <f t="shared" si="17"/>
        <v>75.498</v>
      </c>
      <c r="J165" s="16"/>
    </row>
    <row r="166" s="33" customFormat="1" ht="20" customHeight="1" spans="1:10">
      <c r="A166" s="14" t="s">
        <v>195</v>
      </c>
      <c r="B166" s="14" t="s">
        <v>186</v>
      </c>
      <c r="C166" s="40" t="s">
        <v>197</v>
      </c>
      <c r="D166" s="14">
        <v>80.5</v>
      </c>
      <c r="E166" s="14">
        <v>17</v>
      </c>
      <c r="F166" s="14">
        <v>6</v>
      </c>
      <c r="G166" s="14">
        <v>75</v>
      </c>
      <c r="H166" s="14"/>
      <c r="I166" s="16">
        <f t="shared" si="17"/>
        <v>61.1</v>
      </c>
      <c r="J166" s="16"/>
    </row>
    <row r="167" s="33" customFormat="1" ht="20" customHeight="1" spans="1:10">
      <c r="A167" s="14" t="s">
        <v>195</v>
      </c>
      <c r="B167" s="14" t="s">
        <v>186</v>
      </c>
      <c r="C167" s="40" t="s">
        <v>198</v>
      </c>
      <c r="D167" s="14">
        <v>93.5</v>
      </c>
      <c r="E167" s="14">
        <v>17</v>
      </c>
      <c r="F167" s="14">
        <v>7</v>
      </c>
      <c r="G167" s="14">
        <v>78</v>
      </c>
      <c r="H167" s="14"/>
      <c r="I167" s="16">
        <f t="shared" si="17"/>
        <v>65.5</v>
      </c>
      <c r="J167" s="16"/>
    </row>
    <row r="168" s="33" customFormat="1" ht="20" customHeight="1" spans="1:10">
      <c r="A168" s="14" t="s">
        <v>195</v>
      </c>
      <c r="B168" s="14" t="s">
        <v>186</v>
      </c>
      <c r="C168" s="40" t="s">
        <v>199</v>
      </c>
      <c r="D168" s="14">
        <v>95</v>
      </c>
      <c r="E168" s="14">
        <v>17</v>
      </c>
      <c r="F168" s="14">
        <v>10</v>
      </c>
      <c r="G168" s="14">
        <v>81</v>
      </c>
      <c r="H168" s="14"/>
      <c r="I168" s="16">
        <f t="shared" si="17"/>
        <v>67.6</v>
      </c>
      <c r="J168" s="16"/>
    </row>
    <row r="169" s="33" customFormat="1" ht="20" customHeight="1" spans="1:10">
      <c r="A169" s="14" t="s">
        <v>195</v>
      </c>
      <c r="B169" s="14" t="s">
        <v>186</v>
      </c>
      <c r="C169" s="40" t="s">
        <v>200</v>
      </c>
      <c r="D169" s="14">
        <v>91.5</v>
      </c>
      <c r="E169" s="14">
        <v>17</v>
      </c>
      <c r="F169" s="14">
        <v>11</v>
      </c>
      <c r="G169" s="14">
        <v>80.33</v>
      </c>
      <c r="H169" s="14"/>
      <c r="I169" s="16">
        <f t="shared" si="17"/>
        <v>66.498</v>
      </c>
      <c r="J169" s="16"/>
    </row>
    <row r="170" s="33" customFormat="1" ht="20" customHeight="1" spans="1:10">
      <c r="A170" s="14" t="s">
        <v>195</v>
      </c>
      <c r="B170" s="14" t="s">
        <v>186</v>
      </c>
      <c r="C170" s="40" t="s">
        <v>201</v>
      </c>
      <c r="D170" s="14">
        <v>88.5</v>
      </c>
      <c r="E170" s="14">
        <v>17</v>
      </c>
      <c r="F170" s="14">
        <v>12</v>
      </c>
      <c r="G170" s="14">
        <v>76</v>
      </c>
      <c r="H170" s="14"/>
      <c r="I170" s="16">
        <f t="shared" si="17"/>
        <v>63.3</v>
      </c>
      <c r="J170" s="16"/>
    </row>
    <row r="171" s="33" customFormat="1" ht="20" customHeight="1" spans="1:10">
      <c r="A171" s="14" t="s">
        <v>195</v>
      </c>
      <c r="B171" s="14" t="s">
        <v>186</v>
      </c>
      <c r="C171" s="40" t="s">
        <v>202</v>
      </c>
      <c r="D171" s="14">
        <v>88.5</v>
      </c>
      <c r="E171" s="14">
        <v>17</v>
      </c>
      <c r="F171" s="14">
        <v>14</v>
      </c>
      <c r="G171" s="14">
        <v>75.67</v>
      </c>
      <c r="H171" s="14"/>
      <c r="I171" s="16">
        <f t="shared" si="17"/>
        <v>63.102</v>
      </c>
      <c r="J171" s="16"/>
    </row>
    <row r="172" s="33" customFormat="1" ht="20" customHeight="1" spans="1:10">
      <c r="A172" s="14" t="s">
        <v>195</v>
      </c>
      <c r="B172" s="14" t="s">
        <v>186</v>
      </c>
      <c r="C172" s="40" t="s">
        <v>203</v>
      </c>
      <c r="D172" s="14">
        <v>97.5</v>
      </c>
      <c r="E172" s="14">
        <v>17</v>
      </c>
      <c r="F172" s="14">
        <v>15</v>
      </c>
      <c r="G172" s="14">
        <v>80.67</v>
      </c>
      <c r="H172" s="14"/>
      <c r="I172" s="16">
        <f t="shared" si="17"/>
        <v>67.902</v>
      </c>
      <c r="J172" s="16"/>
    </row>
    <row r="173" s="33" customFormat="1" ht="20" customHeight="1" spans="1:10">
      <c r="A173" s="14" t="s">
        <v>204</v>
      </c>
      <c r="B173" s="14" t="s">
        <v>205</v>
      </c>
      <c r="C173" s="40" t="s">
        <v>206</v>
      </c>
      <c r="D173" s="14">
        <v>158</v>
      </c>
      <c r="E173" s="14">
        <v>13</v>
      </c>
      <c r="F173" s="14">
        <v>3</v>
      </c>
      <c r="G173" s="14">
        <v>81.33</v>
      </c>
      <c r="H173" s="14"/>
      <c r="I173" s="16">
        <f t="shared" ref="I173:I236" si="18">D173*0.25+G173*0.5</f>
        <v>80.165</v>
      </c>
      <c r="J173" s="16"/>
    </row>
    <row r="174" s="33" customFormat="1" ht="20" customHeight="1" spans="1:10">
      <c r="A174" s="14" t="s">
        <v>204</v>
      </c>
      <c r="B174" s="14" t="s">
        <v>205</v>
      </c>
      <c r="C174" s="40" t="s">
        <v>207</v>
      </c>
      <c r="D174" s="14">
        <v>151.5</v>
      </c>
      <c r="E174" s="14">
        <v>13</v>
      </c>
      <c r="F174" s="14">
        <v>4</v>
      </c>
      <c r="G174" s="14">
        <v>85.83</v>
      </c>
      <c r="H174" s="14"/>
      <c r="I174" s="16">
        <f t="shared" si="18"/>
        <v>80.79</v>
      </c>
      <c r="J174" s="16"/>
    </row>
    <row r="175" s="33" customFormat="1" ht="20" customHeight="1" spans="1:10">
      <c r="A175" s="14" t="s">
        <v>204</v>
      </c>
      <c r="B175" s="14" t="s">
        <v>205</v>
      </c>
      <c r="C175" s="40" t="s">
        <v>208</v>
      </c>
      <c r="D175" s="14">
        <v>141</v>
      </c>
      <c r="E175" s="14">
        <v>13</v>
      </c>
      <c r="F175" s="14">
        <v>6</v>
      </c>
      <c r="G175" s="14">
        <v>87.17</v>
      </c>
      <c r="H175" s="14"/>
      <c r="I175" s="16">
        <f t="shared" si="18"/>
        <v>78.835</v>
      </c>
      <c r="J175" s="16"/>
    </row>
    <row r="176" s="33" customFormat="1" ht="20" customHeight="1" spans="1:10">
      <c r="A176" s="14" t="s">
        <v>204</v>
      </c>
      <c r="B176" s="14" t="s">
        <v>205</v>
      </c>
      <c r="C176" s="40" t="s">
        <v>209</v>
      </c>
      <c r="D176" s="14">
        <v>136.5</v>
      </c>
      <c r="E176" s="14">
        <v>13</v>
      </c>
      <c r="F176" s="14">
        <v>7</v>
      </c>
      <c r="G176" s="14">
        <v>82.83</v>
      </c>
      <c r="H176" s="14"/>
      <c r="I176" s="16">
        <f t="shared" si="18"/>
        <v>75.54</v>
      </c>
      <c r="J176" s="16"/>
    </row>
    <row r="177" s="33" customFormat="1" ht="20" customHeight="1" spans="1:10">
      <c r="A177" s="14" t="s">
        <v>204</v>
      </c>
      <c r="B177" s="14" t="s">
        <v>205</v>
      </c>
      <c r="C177" s="40" t="s">
        <v>210</v>
      </c>
      <c r="D177" s="14">
        <v>140</v>
      </c>
      <c r="E177" s="14">
        <v>13</v>
      </c>
      <c r="F177" s="14">
        <v>8</v>
      </c>
      <c r="G177" s="14">
        <v>84.17</v>
      </c>
      <c r="H177" s="14"/>
      <c r="I177" s="16">
        <f t="shared" si="18"/>
        <v>77.085</v>
      </c>
      <c r="J177" s="16"/>
    </row>
    <row r="178" s="33" customFormat="1" ht="20" customHeight="1" spans="1:10">
      <c r="A178" s="14" t="s">
        <v>204</v>
      </c>
      <c r="B178" s="14" t="s">
        <v>205</v>
      </c>
      <c r="C178" s="40" t="s">
        <v>211</v>
      </c>
      <c r="D178" s="14">
        <v>124</v>
      </c>
      <c r="E178" s="14">
        <v>13</v>
      </c>
      <c r="F178" s="14">
        <v>9</v>
      </c>
      <c r="G178" s="14">
        <v>83.17</v>
      </c>
      <c r="H178" s="14"/>
      <c r="I178" s="16">
        <f t="shared" si="18"/>
        <v>72.585</v>
      </c>
      <c r="J178" s="16"/>
    </row>
    <row r="179" s="33" customFormat="1" ht="20" customHeight="1" spans="1:10">
      <c r="A179" s="14" t="s">
        <v>204</v>
      </c>
      <c r="B179" s="14" t="s">
        <v>205</v>
      </c>
      <c r="C179" s="40" t="s">
        <v>212</v>
      </c>
      <c r="D179" s="14">
        <v>147.5</v>
      </c>
      <c r="E179" s="14">
        <v>13</v>
      </c>
      <c r="F179" s="14">
        <v>10</v>
      </c>
      <c r="G179" s="14">
        <v>80.33</v>
      </c>
      <c r="H179" s="14"/>
      <c r="I179" s="16">
        <f t="shared" si="18"/>
        <v>77.04</v>
      </c>
      <c r="J179" s="16"/>
    </row>
    <row r="180" s="33" customFormat="1" ht="20" customHeight="1" spans="1:10">
      <c r="A180" s="14" t="s">
        <v>204</v>
      </c>
      <c r="B180" s="14" t="s">
        <v>205</v>
      </c>
      <c r="C180" s="40" t="s">
        <v>213</v>
      </c>
      <c r="D180" s="14">
        <v>143.5</v>
      </c>
      <c r="E180" s="14">
        <v>13</v>
      </c>
      <c r="F180" s="14">
        <v>12</v>
      </c>
      <c r="G180" s="14">
        <v>83.67</v>
      </c>
      <c r="H180" s="14"/>
      <c r="I180" s="16">
        <f t="shared" si="18"/>
        <v>77.71</v>
      </c>
      <c r="J180" s="16"/>
    </row>
    <row r="181" s="33" customFormat="1" ht="20" customHeight="1" spans="1:10">
      <c r="A181" s="14" t="s">
        <v>204</v>
      </c>
      <c r="B181" s="14" t="s">
        <v>205</v>
      </c>
      <c r="C181" s="40" t="s">
        <v>214</v>
      </c>
      <c r="D181" s="14">
        <v>126</v>
      </c>
      <c r="E181" s="14">
        <v>13</v>
      </c>
      <c r="F181" s="14">
        <v>14</v>
      </c>
      <c r="G181" s="14">
        <v>82.67</v>
      </c>
      <c r="H181" s="14"/>
      <c r="I181" s="16">
        <f t="shared" si="18"/>
        <v>72.835</v>
      </c>
      <c r="J181" s="16"/>
    </row>
    <row r="182" s="33" customFormat="1" ht="20" customHeight="1" spans="1:10">
      <c r="A182" s="14" t="s">
        <v>204</v>
      </c>
      <c r="B182" s="14" t="s">
        <v>205</v>
      </c>
      <c r="C182" s="40" t="s">
        <v>215</v>
      </c>
      <c r="D182" s="14">
        <v>156.5</v>
      </c>
      <c r="E182" s="14">
        <v>13</v>
      </c>
      <c r="F182" s="14">
        <v>15</v>
      </c>
      <c r="G182" s="14">
        <v>85.33</v>
      </c>
      <c r="H182" s="14"/>
      <c r="I182" s="16">
        <f t="shared" si="18"/>
        <v>81.79</v>
      </c>
      <c r="J182" s="16"/>
    </row>
    <row r="183" s="33" customFormat="1" ht="20" customHeight="1" spans="1:10">
      <c r="A183" s="14" t="s">
        <v>204</v>
      </c>
      <c r="B183" s="14" t="s">
        <v>205</v>
      </c>
      <c r="C183" s="40" t="s">
        <v>216</v>
      </c>
      <c r="D183" s="14">
        <v>151.5</v>
      </c>
      <c r="E183" s="14">
        <v>13</v>
      </c>
      <c r="F183" s="14">
        <v>18</v>
      </c>
      <c r="G183" s="14">
        <v>85.5</v>
      </c>
      <c r="H183" s="14"/>
      <c r="I183" s="16">
        <f t="shared" si="18"/>
        <v>80.625</v>
      </c>
      <c r="J183" s="16"/>
    </row>
    <row r="184" s="33" customFormat="1" ht="20" customHeight="1" spans="1:10">
      <c r="A184" s="14" t="s">
        <v>217</v>
      </c>
      <c r="B184" s="14" t="s">
        <v>205</v>
      </c>
      <c r="C184" s="40" t="s">
        <v>218</v>
      </c>
      <c r="D184" s="14">
        <v>125.5</v>
      </c>
      <c r="E184" s="14">
        <v>13</v>
      </c>
      <c r="F184" s="14">
        <v>1</v>
      </c>
      <c r="G184" s="14">
        <v>79</v>
      </c>
      <c r="H184" s="14"/>
      <c r="I184" s="16">
        <f t="shared" si="18"/>
        <v>70.875</v>
      </c>
      <c r="J184" s="16"/>
    </row>
    <row r="185" s="33" customFormat="1" ht="20" customHeight="1" spans="1:10">
      <c r="A185" s="14" t="s">
        <v>217</v>
      </c>
      <c r="B185" s="14" t="s">
        <v>205</v>
      </c>
      <c r="C185" s="40" t="s">
        <v>219</v>
      </c>
      <c r="D185" s="14">
        <v>122.5</v>
      </c>
      <c r="E185" s="14">
        <v>13</v>
      </c>
      <c r="F185" s="14">
        <v>2</v>
      </c>
      <c r="G185" s="14">
        <v>87.67</v>
      </c>
      <c r="H185" s="14"/>
      <c r="I185" s="16">
        <f t="shared" si="18"/>
        <v>74.46</v>
      </c>
      <c r="J185" s="16"/>
    </row>
    <row r="186" s="33" customFormat="1" ht="20" customHeight="1" spans="1:10">
      <c r="A186" s="14" t="s">
        <v>217</v>
      </c>
      <c r="B186" s="14" t="s">
        <v>205</v>
      </c>
      <c r="C186" s="40" t="s">
        <v>220</v>
      </c>
      <c r="D186" s="14">
        <v>129</v>
      </c>
      <c r="E186" s="14">
        <v>13</v>
      </c>
      <c r="F186" s="14">
        <v>5</v>
      </c>
      <c r="G186" s="14">
        <v>85</v>
      </c>
      <c r="H186" s="14"/>
      <c r="I186" s="16">
        <f t="shared" si="18"/>
        <v>74.75</v>
      </c>
      <c r="J186" s="16"/>
    </row>
    <row r="187" s="33" customFormat="1" ht="20" customHeight="1" spans="1:10">
      <c r="A187" s="14" t="s">
        <v>217</v>
      </c>
      <c r="B187" s="14" t="s">
        <v>205</v>
      </c>
      <c r="C187" s="40" t="s">
        <v>221</v>
      </c>
      <c r="D187" s="14">
        <v>159</v>
      </c>
      <c r="E187" s="14">
        <v>13</v>
      </c>
      <c r="F187" s="14">
        <v>11</v>
      </c>
      <c r="G187" s="14">
        <v>84.67</v>
      </c>
      <c r="H187" s="14"/>
      <c r="I187" s="16">
        <f t="shared" si="18"/>
        <v>82.085</v>
      </c>
      <c r="J187" s="16"/>
    </row>
    <row r="188" s="33" customFormat="1" ht="20" customHeight="1" spans="1:10">
      <c r="A188" s="14" t="s">
        <v>217</v>
      </c>
      <c r="B188" s="14" t="s">
        <v>205</v>
      </c>
      <c r="C188" s="40" t="s">
        <v>222</v>
      </c>
      <c r="D188" s="14">
        <v>111</v>
      </c>
      <c r="E188" s="14">
        <v>13</v>
      </c>
      <c r="F188" s="14">
        <v>13</v>
      </c>
      <c r="G188" s="14">
        <v>86.83</v>
      </c>
      <c r="H188" s="14"/>
      <c r="I188" s="16">
        <f t="shared" si="18"/>
        <v>71.165</v>
      </c>
      <c r="J188" s="16"/>
    </row>
    <row r="189" s="33" customFormat="1" ht="20" customHeight="1" spans="1:10">
      <c r="A189" s="14" t="s">
        <v>217</v>
      </c>
      <c r="B189" s="14" t="s">
        <v>205</v>
      </c>
      <c r="C189" s="40" t="s">
        <v>223</v>
      </c>
      <c r="D189" s="14">
        <v>112</v>
      </c>
      <c r="E189" s="14">
        <v>13</v>
      </c>
      <c r="F189" s="14">
        <v>16</v>
      </c>
      <c r="G189" s="14">
        <v>82.17</v>
      </c>
      <c r="H189" s="14"/>
      <c r="I189" s="16">
        <f t="shared" si="18"/>
        <v>69.085</v>
      </c>
      <c r="J189" s="16"/>
    </row>
    <row r="190" s="33" customFormat="1" ht="20" customHeight="1" spans="1:10">
      <c r="A190" s="14" t="s">
        <v>217</v>
      </c>
      <c r="B190" s="14" t="s">
        <v>205</v>
      </c>
      <c r="C190" s="40" t="s">
        <v>224</v>
      </c>
      <c r="D190" s="14">
        <v>157.5</v>
      </c>
      <c r="E190" s="14">
        <v>13</v>
      </c>
      <c r="F190" s="14">
        <v>17</v>
      </c>
      <c r="G190" s="14">
        <v>88</v>
      </c>
      <c r="H190" s="14"/>
      <c r="I190" s="16">
        <f t="shared" si="18"/>
        <v>83.375</v>
      </c>
      <c r="J190" s="16"/>
    </row>
    <row r="191" s="33" customFormat="1" ht="20" customHeight="1" spans="1:10">
      <c r="A191" s="14" t="s">
        <v>217</v>
      </c>
      <c r="B191" s="14" t="s">
        <v>205</v>
      </c>
      <c r="C191" s="40" t="s">
        <v>225</v>
      </c>
      <c r="D191" s="14">
        <v>141</v>
      </c>
      <c r="E191" s="14">
        <v>13</v>
      </c>
      <c r="F191" s="14">
        <v>20</v>
      </c>
      <c r="G191" s="14">
        <v>87.17</v>
      </c>
      <c r="H191" s="14"/>
      <c r="I191" s="16">
        <f t="shared" si="18"/>
        <v>78.835</v>
      </c>
      <c r="J191" s="16"/>
    </row>
    <row r="192" s="33" customFormat="1" ht="20" customHeight="1" spans="1:10">
      <c r="A192" s="14" t="s">
        <v>217</v>
      </c>
      <c r="B192" s="14" t="s">
        <v>205</v>
      </c>
      <c r="C192" s="40" t="s">
        <v>226</v>
      </c>
      <c r="D192" s="14">
        <v>115</v>
      </c>
      <c r="E192" s="14">
        <v>13</v>
      </c>
      <c r="F192" s="14">
        <v>22</v>
      </c>
      <c r="G192" s="14">
        <v>84.67</v>
      </c>
      <c r="H192" s="14"/>
      <c r="I192" s="16">
        <f t="shared" si="18"/>
        <v>71.085</v>
      </c>
      <c r="J192" s="16"/>
    </row>
    <row r="193" s="33" customFormat="1" ht="20" customHeight="1" spans="1:10">
      <c r="A193" s="14" t="s">
        <v>217</v>
      </c>
      <c r="B193" s="14" t="s">
        <v>205</v>
      </c>
      <c r="C193" s="40" t="s">
        <v>227</v>
      </c>
      <c r="D193" s="14">
        <v>111</v>
      </c>
      <c r="E193" s="14">
        <v>13</v>
      </c>
      <c r="F193" s="14">
        <v>23</v>
      </c>
      <c r="G193" s="14">
        <v>81.33</v>
      </c>
      <c r="H193" s="14"/>
      <c r="I193" s="16">
        <f t="shared" si="18"/>
        <v>68.415</v>
      </c>
      <c r="J193" s="16"/>
    </row>
    <row r="194" s="33" customFormat="1" ht="20" customHeight="1" spans="1:10">
      <c r="A194" s="14" t="s">
        <v>217</v>
      </c>
      <c r="B194" s="14" t="s">
        <v>205</v>
      </c>
      <c r="C194" s="40" t="s">
        <v>228</v>
      </c>
      <c r="D194" s="14">
        <v>121.5</v>
      </c>
      <c r="E194" s="14">
        <v>13</v>
      </c>
      <c r="F194" s="14">
        <v>24</v>
      </c>
      <c r="G194" s="14">
        <v>80.33</v>
      </c>
      <c r="H194" s="14"/>
      <c r="I194" s="16">
        <f t="shared" si="18"/>
        <v>70.54</v>
      </c>
      <c r="J194" s="16"/>
    </row>
    <row r="195" s="33" customFormat="1" ht="20" customHeight="1" spans="1:10">
      <c r="A195" s="14" t="s">
        <v>229</v>
      </c>
      <c r="B195" s="14" t="s">
        <v>230</v>
      </c>
      <c r="C195" s="40" t="s">
        <v>231</v>
      </c>
      <c r="D195" s="14">
        <v>120.5</v>
      </c>
      <c r="E195" s="14">
        <v>11</v>
      </c>
      <c r="F195" s="14">
        <v>3</v>
      </c>
      <c r="G195" s="14">
        <v>80.87</v>
      </c>
      <c r="H195" s="14"/>
      <c r="I195" s="16">
        <f t="shared" si="18"/>
        <v>70.56</v>
      </c>
      <c r="J195" s="16"/>
    </row>
    <row r="196" s="33" customFormat="1" ht="20" customHeight="1" spans="1:10">
      <c r="A196" s="14" t="s">
        <v>229</v>
      </c>
      <c r="B196" s="14" t="s">
        <v>230</v>
      </c>
      <c r="C196" s="40" t="s">
        <v>232</v>
      </c>
      <c r="D196" s="14">
        <v>134</v>
      </c>
      <c r="E196" s="14">
        <v>11</v>
      </c>
      <c r="F196" s="14">
        <v>4</v>
      </c>
      <c r="G196" s="14">
        <v>88.27</v>
      </c>
      <c r="H196" s="14"/>
      <c r="I196" s="16">
        <f t="shared" si="18"/>
        <v>77.635</v>
      </c>
      <c r="J196" s="16"/>
    </row>
    <row r="197" s="33" customFormat="1" ht="20" customHeight="1" spans="1:10">
      <c r="A197" s="14" t="s">
        <v>229</v>
      </c>
      <c r="B197" s="14" t="s">
        <v>230</v>
      </c>
      <c r="C197" s="40" t="s">
        <v>233</v>
      </c>
      <c r="D197" s="14">
        <v>115</v>
      </c>
      <c r="E197" s="14">
        <v>11</v>
      </c>
      <c r="F197" s="14">
        <v>8</v>
      </c>
      <c r="G197" s="16">
        <v>87.2</v>
      </c>
      <c r="H197" s="14"/>
      <c r="I197" s="16">
        <f t="shared" si="18"/>
        <v>72.35</v>
      </c>
      <c r="J197" s="16"/>
    </row>
    <row r="198" s="33" customFormat="1" ht="20" customHeight="1" spans="1:10">
      <c r="A198" s="14" t="s">
        <v>229</v>
      </c>
      <c r="B198" s="14" t="s">
        <v>230</v>
      </c>
      <c r="C198" s="40" t="s">
        <v>234</v>
      </c>
      <c r="D198" s="14">
        <v>126</v>
      </c>
      <c r="E198" s="14">
        <v>11</v>
      </c>
      <c r="F198" s="14">
        <v>9</v>
      </c>
      <c r="G198" s="14">
        <v>84.77</v>
      </c>
      <c r="H198" s="14"/>
      <c r="I198" s="16">
        <f t="shared" si="18"/>
        <v>73.885</v>
      </c>
      <c r="J198" s="16"/>
    </row>
    <row r="199" s="33" customFormat="1" ht="20" customHeight="1" spans="1:10">
      <c r="A199" s="14" t="s">
        <v>229</v>
      </c>
      <c r="B199" s="14" t="s">
        <v>230</v>
      </c>
      <c r="C199" s="40" t="s">
        <v>235</v>
      </c>
      <c r="D199" s="14">
        <v>133</v>
      </c>
      <c r="E199" s="14">
        <v>11</v>
      </c>
      <c r="F199" s="14">
        <v>12</v>
      </c>
      <c r="G199" s="16">
        <v>83.5</v>
      </c>
      <c r="H199" s="14"/>
      <c r="I199" s="16">
        <f t="shared" si="18"/>
        <v>75</v>
      </c>
      <c r="J199" s="16"/>
    </row>
    <row r="200" s="33" customFormat="1" ht="20" customHeight="1" spans="1:10">
      <c r="A200" s="14" t="s">
        <v>229</v>
      </c>
      <c r="B200" s="14" t="s">
        <v>230</v>
      </c>
      <c r="C200" s="40" t="s">
        <v>236</v>
      </c>
      <c r="D200" s="14">
        <v>137.5</v>
      </c>
      <c r="E200" s="14">
        <v>11</v>
      </c>
      <c r="F200" s="14">
        <v>14</v>
      </c>
      <c r="G200" s="14">
        <v>87.03</v>
      </c>
      <c r="H200" s="14"/>
      <c r="I200" s="16">
        <f t="shared" si="18"/>
        <v>77.89</v>
      </c>
      <c r="J200" s="16"/>
    </row>
    <row r="201" s="33" customFormat="1" ht="20" customHeight="1" spans="1:10">
      <c r="A201" s="14" t="s">
        <v>229</v>
      </c>
      <c r="B201" s="14" t="s">
        <v>230</v>
      </c>
      <c r="C201" s="40" t="s">
        <v>237</v>
      </c>
      <c r="D201" s="14">
        <v>123.5</v>
      </c>
      <c r="E201" s="14">
        <v>11</v>
      </c>
      <c r="F201" s="14">
        <v>15</v>
      </c>
      <c r="G201" s="16">
        <v>82.4</v>
      </c>
      <c r="H201" s="14"/>
      <c r="I201" s="16">
        <f t="shared" si="18"/>
        <v>72.075</v>
      </c>
      <c r="J201" s="16"/>
    </row>
    <row r="202" s="33" customFormat="1" ht="20" customHeight="1" spans="1:10">
      <c r="A202" s="14" t="s">
        <v>229</v>
      </c>
      <c r="B202" s="14" t="s">
        <v>230</v>
      </c>
      <c r="C202" s="40" t="s">
        <v>238</v>
      </c>
      <c r="D202" s="14">
        <v>131.5</v>
      </c>
      <c r="E202" s="14">
        <v>11</v>
      </c>
      <c r="F202" s="14">
        <v>17</v>
      </c>
      <c r="G202" s="14">
        <v>85.27</v>
      </c>
      <c r="H202" s="14"/>
      <c r="I202" s="16">
        <f t="shared" si="18"/>
        <v>75.51</v>
      </c>
      <c r="J202" s="16"/>
    </row>
    <row r="203" s="33" customFormat="1" ht="20" customHeight="1" spans="1:10">
      <c r="A203" s="14" t="s">
        <v>229</v>
      </c>
      <c r="B203" s="14" t="s">
        <v>230</v>
      </c>
      <c r="C203" s="40" t="s">
        <v>239</v>
      </c>
      <c r="D203" s="14">
        <v>119</v>
      </c>
      <c r="E203" s="14">
        <v>11</v>
      </c>
      <c r="F203" s="14">
        <v>21</v>
      </c>
      <c r="G203" s="14">
        <v>75.03</v>
      </c>
      <c r="H203" s="14"/>
      <c r="I203" s="16">
        <f t="shared" si="18"/>
        <v>67.265</v>
      </c>
      <c r="J203" s="16"/>
    </row>
    <row r="204" s="33" customFormat="1" ht="20" customHeight="1" spans="1:10">
      <c r="A204" s="14" t="s">
        <v>229</v>
      </c>
      <c r="B204" s="14" t="s">
        <v>230</v>
      </c>
      <c r="C204" s="40" t="s">
        <v>240</v>
      </c>
      <c r="D204" s="14">
        <v>120</v>
      </c>
      <c r="E204" s="14">
        <v>11</v>
      </c>
      <c r="F204" s="14">
        <v>22</v>
      </c>
      <c r="G204" s="14">
        <v>85.27</v>
      </c>
      <c r="H204" s="14"/>
      <c r="I204" s="16">
        <f t="shared" si="18"/>
        <v>72.635</v>
      </c>
      <c r="J204" s="16"/>
    </row>
    <row r="205" s="33" customFormat="1" ht="20" customHeight="1" spans="1:10">
      <c r="A205" s="14" t="s">
        <v>229</v>
      </c>
      <c r="B205" s="14" t="s">
        <v>230</v>
      </c>
      <c r="C205" s="40" t="s">
        <v>241</v>
      </c>
      <c r="D205" s="14">
        <v>111</v>
      </c>
      <c r="E205" s="14">
        <v>11</v>
      </c>
      <c r="F205" s="14">
        <v>23</v>
      </c>
      <c r="G205" s="14">
        <v>0</v>
      </c>
      <c r="H205" s="14"/>
      <c r="I205" s="16">
        <f t="shared" si="18"/>
        <v>27.75</v>
      </c>
      <c r="J205" s="16" t="s">
        <v>242</v>
      </c>
    </row>
    <row r="206" s="33" customFormat="1" ht="20" customHeight="1" spans="1:10">
      <c r="A206" s="14" t="s">
        <v>243</v>
      </c>
      <c r="B206" s="14" t="s">
        <v>230</v>
      </c>
      <c r="C206" s="40" t="s">
        <v>244</v>
      </c>
      <c r="D206" s="14">
        <v>115.5</v>
      </c>
      <c r="E206" s="14">
        <v>11</v>
      </c>
      <c r="F206" s="14">
        <v>1</v>
      </c>
      <c r="G206" s="14">
        <v>84</v>
      </c>
      <c r="H206" s="14"/>
      <c r="I206" s="16">
        <f t="shared" si="18"/>
        <v>70.875</v>
      </c>
      <c r="J206" s="16"/>
    </row>
    <row r="207" s="33" customFormat="1" ht="20" customHeight="1" spans="1:10">
      <c r="A207" s="14" t="s">
        <v>243</v>
      </c>
      <c r="B207" s="14" t="s">
        <v>230</v>
      </c>
      <c r="C207" s="40" t="s">
        <v>245</v>
      </c>
      <c r="D207" s="14">
        <v>123</v>
      </c>
      <c r="E207" s="14">
        <v>11</v>
      </c>
      <c r="F207" s="14">
        <v>2</v>
      </c>
      <c r="G207" s="14">
        <v>85.47</v>
      </c>
      <c r="H207" s="14"/>
      <c r="I207" s="16">
        <f t="shared" si="18"/>
        <v>73.485</v>
      </c>
      <c r="J207" s="16"/>
    </row>
    <row r="208" s="33" customFormat="1" ht="20" customHeight="1" spans="1:10">
      <c r="A208" s="14" t="s">
        <v>243</v>
      </c>
      <c r="B208" s="14" t="s">
        <v>230</v>
      </c>
      <c r="C208" s="40" t="s">
        <v>246</v>
      </c>
      <c r="D208" s="14">
        <v>127</v>
      </c>
      <c r="E208" s="14">
        <v>11</v>
      </c>
      <c r="F208" s="14">
        <v>5</v>
      </c>
      <c r="G208" s="14">
        <v>85.17</v>
      </c>
      <c r="H208" s="14"/>
      <c r="I208" s="16">
        <f t="shared" si="18"/>
        <v>74.335</v>
      </c>
      <c r="J208" s="16"/>
    </row>
    <row r="209" s="33" customFormat="1" ht="20" customHeight="1" spans="1:10">
      <c r="A209" s="14" t="s">
        <v>243</v>
      </c>
      <c r="B209" s="14" t="s">
        <v>230</v>
      </c>
      <c r="C209" s="40" t="s">
        <v>247</v>
      </c>
      <c r="D209" s="14">
        <v>122</v>
      </c>
      <c r="E209" s="14">
        <v>11</v>
      </c>
      <c r="F209" s="14">
        <v>6</v>
      </c>
      <c r="G209" s="14">
        <v>79.27</v>
      </c>
      <c r="H209" s="14"/>
      <c r="I209" s="16">
        <f t="shared" si="18"/>
        <v>70.135</v>
      </c>
      <c r="J209" s="16"/>
    </row>
    <row r="210" s="33" customFormat="1" ht="20" customHeight="1" spans="1:10">
      <c r="A210" s="14" t="s">
        <v>243</v>
      </c>
      <c r="B210" s="14" t="s">
        <v>230</v>
      </c>
      <c r="C210" s="40" t="s">
        <v>248</v>
      </c>
      <c r="D210" s="14">
        <v>138</v>
      </c>
      <c r="E210" s="14">
        <v>11</v>
      </c>
      <c r="F210" s="14">
        <v>7</v>
      </c>
      <c r="G210" s="14">
        <v>83.27</v>
      </c>
      <c r="H210" s="14"/>
      <c r="I210" s="16">
        <f t="shared" si="18"/>
        <v>76.135</v>
      </c>
      <c r="J210" s="16"/>
    </row>
    <row r="211" s="33" customFormat="1" ht="20" customHeight="1" spans="1:10">
      <c r="A211" s="14" t="s">
        <v>243</v>
      </c>
      <c r="B211" s="14" t="s">
        <v>230</v>
      </c>
      <c r="C211" s="40" t="s">
        <v>249</v>
      </c>
      <c r="D211" s="14">
        <v>136.5</v>
      </c>
      <c r="E211" s="14">
        <v>11</v>
      </c>
      <c r="F211" s="14">
        <v>10</v>
      </c>
      <c r="G211" s="16">
        <v>88.6</v>
      </c>
      <c r="H211" s="14"/>
      <c r="I211" s="16">
        <f t="shared" si="18"/>
        <v>78.425</v>
      </c>
      <c r="J211" s="16"/>
    </row>
    <row r="212" s="33" customFormat="1" ht="20" customHeight="1" spans="1:10">
      <c r="A212" s="14" t="s">
        <v>243</v>
      </c>
      <c r="B212" s="14" t="s">
        <v>230</v>
      </c>
      <c r="C212" s="40" t="s">
        <v>250</v>
      </c>
      <c r="D212" s="14">
        <v>126.5</v>
      </c>
      <c r="E212" s="14">
        <v>11</v>
      </c>
      <c r="F212" s="14">
        <v>11</v>
      </c>
      <c r="G212" s="16">
        <v>83.9</v>
      </c>
      <c r="H212" s="14"/>
      <c r="I212" s="16">
        <f t="shared" si="18"/>
        <v>73.575</v>
      </c>
      <c r="J212" s="16"/>
    </row>
    <row r="213" s="33" customFormat="1" ht="20" customHeight="1" spans="1:10">
      <c r="A213" s="14" t="s">
        <v>243</v>
      </c>
      <c r="B213" s="14" t="s">
        <v>230</v>
      </c>
      <c r="C213" s="40" t="s">
        <v>251</v>
      </c>
      <c r="D213" s="14">
        <v>152</v>
      </c>
      <c r="E213" s="14">
        <v>11</v>
      </c>
      <c r="F213" s="14">
        <v>13</v>
      </c>
      <c r="G213" s="14">
        <v>83.67</v>
      </c>
      <c r="H213" s="14"/>
      <c r="I213" s="16">
        <f t="shared" si="18"/>
        <v>79.835</v>
      </c>
      <c r="J213" s="16"/>
    </row>
    <row r="214" s="33" customFormat="1" ht="20" customHeight="1" spans="1:10">
      <c r="A214" s="14" t="s">
        <v>243</v>
      </c>
      <c r="B214" s="14" t="s">
        <v>230</v>
      </c>
      <c r="C214" s="40" t="s">
        <v>252</v>
      </c>
      <c r="D214" s="14">
        <v>127</v>
      </c>
      <c r="E214" s="14">
        <v>11</v>
      </c>
      <c r="F214" s="14">
        <v>16</v>
      </c>
      <c r="G214" s="16">
        <v>83.2</v>
      </c>
      <c r="H214" s="14"/>
      <c r="I214" s="16">
        <f t="shared" si="18"/>
        <v>73.35</v>
      </c>
      <c r="J214" s="16"/>
    </row>
    <row r="215" s="33" customFormat="1" ht="20" customHeight="1" spans="1:10">
      <c r="A215" s="14" t="s">
        <v>243</v>
      </c>
      <c r="B215" s="14" t="s">
        <v>230</v>
      </c>
      <c r="C215" s="40" t="s">
        <v>253</v>
      </c>
      <c r="D215" s="14">
        <v>116</v>
      </c>
      <c r="E215" s="14">
        <v>11</v>
      </c>
      <c r="F215" s="14">
        <v>18</v>
      </c>
      <c r="G215" s="14">
        <v>82.57</v>
      </c>
      <c r="H215" s="14"/>
      <c r="I215" s="16">
        <f t="shared" si="18"/>
        <v>70.285</v>
      </c>
      <c r="J215" s="16"/>
    </row>
    <row r="216" s="33" customFormat="1" ht="20" customHeight="1" spans="1:10">
      <c r="A216" s="14" t="s">
        <v>243</v>
      </c>
      <c r="B216" s="14" t="s">
        <v>230</v>
      </c>
      <c r="C216" s="40" t="s">
        <v>254</v>
      </c>
      <c r="D216" s="14">
        <v>128.5</v>
      </c>
      <c r="E216" s="14">
        <v>11</v>
      </c>
      <c r="F216" s="14">
        <v>19</v>
      </c>
      <c r="G216" s="14">
        <v>83.93</v>
      </c>
      <c r="H216" s="14"/>
      <c r="I216" s="16">
        <f t="shared" si="18"/>
        <v>74.09</v>
      </c>
      <c r="J216" s="16"/>
    </row>
    <row r="217" s="33" customFormat="1" ht="20" customHeight="1" spans="1:10">
      <c r="A217" s="14" t="s">
        <v>243</v>
      </c>
      <c r="B217" s="14" t="s">
        <v>230</v>
      </c>
      <c r="C217" s="40" t="s">
        <v>255</v>
      </c>
      <c r="D217" s="14">
        <v>130</v>
      </c>
      <c r="E217" s="14">
        <v>11</v>
      </c>
      <c r="F217" s="14">
        <v>20</v>
      </c>
      <c r="G217" s="14">
        <v>83.93</v>
      </c>
      <c r="H217" s="14"/>
      <c r="I217" s="16">
        <f t="shared" si="18"/>
        <v>74.465</v>
      </c>
      <c r="J217" s="16"/>
    </row>
    <row r="218" s="33" customFormat="1" ht="20" customHeight="1" spans="1:10">
      <c r="A218" s="14" t="s">
        <v>256</v>
      </c>
      <c r="B218" s="14" t="s">
        <v>257</v>
      </c>
      <c r="C218" s="40" t="s">
        <v>258</v>
      </c>
      <c r="D218" s="14">
        <v>152</v>
      </c>
      <c r="E218" s="14">
        <v>19</v>
      </c>
      <c r="F218" s="14">
        <v>2</v>
      </c>
      <c r="G218" s="14">
        <v>82.5</v>
      </c>
      <c r="H218" s="14"/>
      <c r="I218" s="16">
        <f t="shared" si="18"/>
        <v>79.25</v>
      </c>
      <c r="J218" s="16"/>
    </row>
    <row r="219" s="33" customFormat="1" ht="20" customHeight="1" spans="1:10">
      <c r="A219" s="14" t="s">
        <v>256</v>
      </c>
      <c r="B219" s="14" t="s">
        <v>257</v>
      </c>
      <c r="C219" s="40" t="s">
        <v>259</v>
      </c>
      <c r="D219" s="14">
        <v>136.5</v>
      </c>
      <c r="E219" s="14">
        <v>19</v>
      </c>
      <c r="F219" s="14">
        <v>3</v>
      </c>
      <c r="G219" s="14">
        <v>84.17</v>
      </c>
      <c r="H219" s="14"/>
      <c r="I219" s="16">
        <f t="shared" si="18"/>
        <v>76.21</v>
      </c>
      <c r="J219" s="16"/>
    </row>
    <row r="220" s="33" customFormat="1" ht="20" customHeight="1" spans="1:10">
      <c r="A220" s="14" t="s">
        <v>256</v>
      </c>
      <c r="B220" s="14" t="s">
        <v>257</v>
      </c>
      <c r="C220" s="40" t="s">
        <v>260</v>
      </c>
      <c r="D220" s="14">
        <v>123</v>
      </c>
      <c r="E220" s="14">
        <v>19</v>
      </c>
      <c r="F220" s="14">
        <v>4</v>
      </c>
      <c r="G220" s="14">
        <v>78</v>
      </c>
      <c r="H220" s="14"/>
      <c r="I220" s="16">
        <f t="shared" si="18"/>
        <v>69.75</v>
      </c>
      <c r="J220" s="16"/>
    </row>
    <row r="221" s="33" customFormat="1" ht="20" customHeight="1" spans="1:10">
      <c r="A221" s="14" t="s">
        <v>256</v>
      </c>
      <c r="B221" s="14" t="s">
        <v>257</v>
      </c>
      <c r="C221" s="40" t="s">
        <v>261</v>
      </c>
      <c r="D221" s="14">
        <v>127</v>
      </c>
      <c r="E221" s="14">
        <v>19</v>
      </c>
      <c r="F221" s="14">
        <v>5</v>
      </c>
      <c r="G221" s="14">
        <v>85.33</v>
      </c>
      <c r="H221" s="14"/>
      <c r="I221" s="16">
        <f t="shared" si="18"/>
        <v>74.415</v>
      </c>
      <c r="J221" s="16"/>
    </row>
    <row r="222" s="33" customFormat="1" ht="20" customHeight="1" spans="1:10">
      <c r="A222" s="14" t="s">
        <v>256</v>
      </c>
      <c r="B222" s="14" t="s">
        <v>257</v>
      </c>
      <c r="C222" s="40" t="s">
        <v>262</v>
      </c>
      <c r="D222" s="14">
        <v>153</v>
      </c>
      <c r="E222" s="14">
        <v>19</v>
      </c>
      <c r="F222" s="14">
        <v>7</v>
      </c>
      <c r="G222" s="14">
        <v>80</v>
      </c>
      <c r="H222" s="14"/>
      <c r="I222" s="16">
        <f t="shared" si="18"/>
        <v>78.25</v>
      </c>
      <c r="J222" s="16"/>
    </row>
    <row r="223" s="33" customFormat="1" ht="20" customHeight="1" spans="1:10">
      <c r="A223" s="14" t="s">
        <v>256</v>
      </c>
      <c r="B223" s="14" t="s">
        <v>257</v>
      </c>
      <c r="C223" s="40" t="s">
        <v>263</v>
      </c>
      <c r="D223" s="14">
        <v>139.5</v>
      </c>
      <c r="E223" s="14">
        <v>19</v>
      </c>
      <c r="F223" s="14">
        <v>8</v>
      </c>
      <c r="G223" s="14">
        <v>87.17</v>
      </c>
      <c r="H223" s="14"/>
      <c r="I223" s="16">
        <f t="shared" si="18"/>
        <v>78.46</v>
      </c>
      <c r="J223" s="16"/>
    </row>
    <row r="224" s="33" customFormat="1" ht="20" customHeight="1" spans="1:10">
      <c r="A224" s="14" t="s">
        <v>256</v>
      </c>
      <c r="B224" s="14" t="s">
        <v>257</v>
      </c>
      <c r="C224" s="40" t="s">
        <v>264</v>
      </c>
      <c r="D224" s="14">
        <v>144</v>
      </c>
      <c r="E224" s="14">
        <v>19</v>
      </c>
      <c r="F224" s="14">
        <v>9</v>
      </c>
      <c r="G224" s="14">
        <v>83</v>
      </c>
      <c r="H224" s="14"/>
      <c r="I224" s="16">
        <f t="shared" si="18"/>
        <v>77.5</v>
      </c>
      <c r="J224" s="16"/>
    </row>
    <row r="225" s="33" customFormat="1" ht="20" customHeight="1" spans="1:10">
      <c r="A225" s="14" t="s">
        <v>256</v>
      </c>
      <c r="B225" s="14" t="s">
        <v>257</v>
      </c>
      <c r="C225" s="40" t="s">
        <v>265</v>
      </c>
      <c r="D225" s="14">
        <v>147</v>
      </c>
      <c r="E225" s="14">
        <v>19</v>
      </c>
      <c r="F225" s="14">
        <v>10</v>
      </c>
      <c r="G225" s="14">
        <v>83</v>
      </c>
      <c r="H225" s="14"/>
      <c r="I225" s="16">
        <f t="shared" si="18"/>
        <v>78.25</v>
      </c>
      <c r="J225" s="16"/>
    </row>
    <row r="226" s="33" customFormat="1" ht="20" customHeight="1" spans="1:10">
      <c r="A226" s="14" t="s">
        <v>256</v>
      </c>
      <c r="B226" s="14" t="s">
        <v>257</v>
      </c>
      <c r="C226" s="40" t="s">
        <v>266</v>
      </c>
      <c r="D226" s="14">
        <v>157</v>
      </c>
      <c r="E226" s="14">
        <v>19</v>
      </c>
      <c r="F226" s="14">
        <v>12</v>
      </c>
      <c r="G226" s="14">
        <v>83.5</v>
      </c>
      <c r="H226" s="14"/>
      <c r="I226" s="16">
        <f t="shared" si="18"/>
        <v>81</v>
      </c>
      <c r="J226" s="16"/>
    </row>
    <row r="227" s="33" customFormat="1" ht="20" customHeight="1" spans="1:10">
      <c r="A227" s="14" t="s">
        <v>267</v>
      </c>
      <c r="B227" s="14" t="s">
        <v>268</v>
      </c>
      <c r="C227" s="40" t="s">
        <v>269</v>
      </c>
      <c r="D227" s="14">
        <v>118.5</v>
      </c>
      <c r="E227" s="14">
        <v>18</v>
      </c>
      <c r="F227" s="14">
        <v>1</v>
      </c>
      <c r="G227" s="14">
        <v>81</v>
      </c>
      <c r="H227" s="14"/>
      <c r="I227" s="16">
        <f t="shared" si="18"/>
        <v>70.125</v>
      </c>
      <c r="J227" s="16"/>
    </row>
    <row r="228" s="33" customFormat="1" ht="20" customHeight="1" spans="1:10">
      <c r="A228" s="14" t="s">
        <v>270</v>
      </c>
      <c r="B228" s="14" t="s">
        <v>271</v>
      </c>
      <c r="C228" s="40" t="s">
        <v>272</v>
      </c>
      <c r="D228" s="14">
        <v>130</v>
      </c>
      <c r="E228" s="14">
        <v>25</v>
      </c>
      <c r="F228" s="14">
        <v>5</v>
      </c>
      <c r="G228" s="14">
        <v>81.67</v>
      </c>
      <c r="H228" s="14"/>
      <c r="I228" s="16">
        <f t="shared" si="18"/>
        <v>73.335</v>
      </c>
      <c r="J228" s="16"/>
    </row>
    <row r="229" s="33" customFormat="1" ht="20" customHeight="1" spans="1:10">
      <c r="A229" s="14" t="s">
        <v>270</v>
      </c>
      <c r="B229" s="14" t="s">
        <v>271</v>
      </c>
      <c r="C229" s="40" t="s">
        <v>273</v>
      </c>
      <c r="D229" s="14">
        <v>114.5</v>
      </c>
      <c r="E229" s="14">
        <v>25</v>
      </c>
      <c r="F229" s="14">
        <v>6</v>
      </c>
      <c r="G229" s="14">
        <v>79.33</v>
      </c>
      <c r="H229" s="14"/>
      <c r="I229" s="16">
        <f t="shared" si="18"/>
        <v>68.29</v>
      </c>
      <c r="J229" s="16"/>
    </row>
    <row r="230" s="33" customFormat="1" ht="20" customHeight="1" spans="1:10">
      <c r="A230" s="14" t="s">
        <v>270</v>
      </c>
      <c r="B230" s="14" t="s">
        <v>271</v>
      </c>
      <c r="C230" s="40" t="s">
        <v>274</v>
      </c>
      <c r="D230" s="14">
        <v>131</v>
      </c>
      <c r="E230" s="14">
        <v>25</v>
      </c>
      <c r="F230" s="14">
        <v>7</v>
      </c>
      <c r="G230" s="14">
        <v>82</v>
      </c>
      <c r="H230" s="14"/>
      <c r="I230" s="16">
        <f t="shared" si="18"/>
        <v>73.75</v>
      </c>
      <c r="J230" s="16"/>
    </row>
    <row r="231" s="33" customFormat="1" ht="20" customHeight="1" spans="1:10">
      <c r="A231" s="14" t="s">
        <v>270</v>
      </c>
      <c r="B231" s="14" t="s">
        <v>271</v>
      </c>
      <c r="C231" s="40" t="s">
        <v>275</v>
      </c>
      <c r="D231" s="14">
        <v>131.5</v>
      </c>
      <c r="E231" s="14">
        <v>25</v>
      </c>
      <c r="F231" s="14">
        <v>9</v>
      </c>
      <c r="G231" s="14">
        <v>79.67</v>
      </c>
      <c r="H231" s="14"/>
      <c r="I231" s="16">
        <f t="shared" si="18"/>
        <v>72.71</v>
      </c>
      <c r="J231" s="16"/>
    </row>
    <row r="232" s="33" customFormat="1" ht="20" customHeight="1" spans="1:10">
      <c r="A232" s="14" t="s">
        <v>270</v>
      </c>
      <c r="B232" s="14" t="s">
        <v>271</v>
      </c>
      <c r="C232" s="40" t="s">
        <v>276</v>
      </c>
      <c r="D232" s="14">
        <v>123</v>
      </c>
      <c r="E232" s="14">
        <v>25</v>
      </c>
      <c r="F232" s="14">
        <v>11</v>
      </c>
      <c r="G232" s="14">
        <v>83.33</v>
      </c>
      <c r="H232" s="14"/>
      <c r="I232" s="16">
        <f t="shared" si="18"/>
        <v>72.415</v>
      </c>
      <c r="J232" s="16"/>
    </row>
    <row r="233" s="33" customFormat="1" ht="20" customHeight="1" spans="1:10">
      <c r="A233" s="14" t="s">
        <v>277</v>
      </c>
      <c r="B233" s="14" t="s">
        <v>271</v>
      </c>
      <c r="C233" s="40" t="s">
        <v>278</v>
      </c>
      <c r="D233" s="14">
        <v>124.5</v>
      </c>
      <c r="E233" s="14">
        <v>25</v>
      </c>
      <c r="F233" s="14">
        <v>8</v>
      </c>
      <c r="G233" s="14">
        <v>87</v>
      </c>
      <c r="H233" s="14"/>
      <c r="I233" s="16">
        <f t="shared" si="18"/>
        <v>74.625</v>
      </c>
      <c r="J233" s="16"/>
    </row>
    <row r="234" s="33" customFormat="1" ht="20" customHeight="1" spans="1:10">
      <c r="A234" s="14" t="s">
        <v>277</v>
      </c>
      <c r="B234" s="14" t="s">
        <v>271</v>
      </c>
      <c r="C234" s="40" t="s">
        <v>279</v>
      </c>
      <c r="D234" s="14">
        <v>105.5</v>
      </c>
      <c r="E234" s="14">
        <v>25</v>
      </c>
      <c r="F234" s="14">
        <v>10</v>
      </c>
      <c r="G234" s="14">
        <v>80</v>
      </c>
      <c r="H234" s="14"/>
      <c r="I234" s="16">
        <f t="shared" si="18"/>
        <v>66.375</v>
      </c>
      <c r="J234" s="16"/>
    </row>
    <row r="235" s="33" customFormat="1" ht="20" customHeight="1" spans="1:10">
      <c r="A235" s="14" t="s">
        <v>280</v>
      </c>
      <c r="B235" s="14" t="s">
        <v>281</v>
      </c>
      <c r="C235" s="40" t="s">
        <v>282</v>
      </c>
      <c r="D235" s="14">
        <v>130</v>
      </c>
      <c r="E235" s="14">
        <v>25</v>
      </c>
      <c r="F235" s="14">
        <v>2</v>
      </c>
      <c r="G235" s="14">
        <v>75.33</v>
      </c>
      <c r="H235" s="14"/>
      <c r="I235" s="16">
        <f t="shared" si="18"/>
        <v>70.165</v>
      </c>
      <c r="J235" s="16"/>
    </row>
    <row r="236" s="33" customFormat="1" ht="20" customHeight="1" spans="1:10">
      <c r="A236" s="14" t="s">
        <v>280</v>
      </c>
      <c r="B236" s="14" t="s">
        <v>281</v>
      </c>
      <c r="C236" s="40" t="s">
        <v>283</v>
      </c>
      <c r="D236" s="14">
        <v>127</v>
      </c>
      <c r="E236" s="14">
        <v>25</v>
      </c>
      <c r="F236" s="14">
        <v>3</v>
      </c>
      <c r="G236" s="14">
        <v>86.33</v>
      </c>
      <c r="H236" s="14"/>
      <c r="I236" s="16">
        <f t="shared" si="18"/>
        <v>74.915</v>
      </c>
      <c r="J236" s="16"/>
    </row>
    <row r="237" s="33" customFormat="1" ht="20" customHeight="1" spans="1:10">
      <c r="A237" s="14" t="s">
        <v>284</v>
      </c>
      <c r="B237" s="14" t="s">
        <v>281</v>
      </c>
      <c r="C237" s="40" t="s">
        <v>285</v>
      </c>
      <c r="D237" s="14">
        <v>117.5</v>
      </c>
      <c r="E237" s="14">
        <v>25</v>
      </c>
      <c r="F237" s="14">
        <v>1</v>
      </c>
      <c r="G237" s="14">
        <v>79</v>
      </c>
      <c r="H237" s="14"/>
      <c r="I237" s="16">
        <f t="shared" ref="I237:I258" si="19">D237*0.25+G237*0.5</f>
        <v>68.875</v>
      </c>
      <c r="J237" s="16"/>
    </row>
    <row r="238" s="33" customFormat="1" ht="20" customHeight="1" spans="1:10">
      <c r="A238" s="14" t="s">
        <v>284</v>
      </c>
      <c r="B238" s="14" t="s">
        <v>281</v>
      </c>
      <c r="C238" s="40" t="s">
        <v>286</v>
      </c>
      <c r="D238" s="14">
        <v>105.5</v>
      </c>
      <c r="E238" s="14">
        <v>25</v>
      </c>
      <c r="F238" s="14">
        <v>4</v>
      </c>
      <c r="G238" s="14">
        <v>80.67</v>
      </c>
      <c r="H238" s="14"/>
      <c r="I238" s="16">
        <f t="shared" si="19"/>
        <v>66.71</v>
      </c>
      <c r="J238" s="16"/>
    </row>
    <row r="239" s="33" customFormat="1" ht="20" customHeight="1" spans="1:10">
      <c r="A239" s="14" t="s">
        <v>287</v>
      </c>
      <c r="B239" s="14" t="s">
        <v>288</v>
      </c>
      <c r="C239" s="40" t="s">
        <v>289</v>
      </c>
      <c r="D239" s="14">
        <v>117</v>
      </c>
      <c r="E239" s="14">
        <v>18</v>
      </c>
      <c r="F239" s="14">
        <v>1</v>
      </c>
      <c r="G239" s="14">
        <v>80.33</v>
      </c>
      <c r="H239" s="14"/>
      <c r="I239" s="16">
        <f t="shared" si="19"/>
        <v>69.415</v>
      </c>
      <c r="J239" s="16"/>
    </row>
    <row r="240" s="33" customFormat="1" ht="20" customHeight="1" spans="1:10">
      <c r="A240" s="14" t="s">
        <v>287</v>
      </c>
      <c r="B240" s="14" t="s">
        <v>288</v>
      </c>
      <c r="C240" s="40" t="s">
        <v>290</v>
      </c>
      <c r="D240" s="14">
        <v>143.5</v>
      </c>
      <c r="E240" s="14">
        <v>18</v>
      </c>
      <c r="F240" s="14">
        <v>2</v>
      </c>
      <c r="G240" s="14">
        <v>85</v>
      </c>
      <c r="H240" s="14"/>
      <c r="I240" s="16">
        <f t="shared" si="19"/>
        <v>78.375</v>
      </c>
      <c r="J240" s="16"/>
    </row>
    <row r="241" s="33" customFormat="1" ht="20" customHeight="1" spans="1:10">
      <c r="A241" s="14" t="s">
        <v>291</v>
      </c>
      <c r="B241" s="14" t="s">
        <v>292</v>
      </c>
      <c r="C241" s="40" t="s">
        <v>293</v>
      </c>
      <c r="D241" s="14">
        <v>115</v>
      </c>
      <c r="E241" s="14">
        <v>18</v>
      </c>
      <c r="F241" s="14">
        <v>1</v>
      </c>
      <c r="G241" s="14">
        <v>80.67</v>
      </c>
      <c r="H241" s="14"/>
      <c r="I241" s="16">
        <f t="shared" si="19"/>
        <v>69.085</v>
      </c>
      <c r="J241" s="16"/>
    </row>
    <row r="242" s="33" customFormat="1" ht="20" customHeight="1" spans="1:10">
      <c r="A242" s="43" t="s">
        <v>291</v>
      </c>
      <c r="B242" s="43" t="s">
        <v>292</v>
      </c>
      <c r="C242" s="44" t="s">
        <v>294</v>
      </c>
      <c r="D242" s="43" t="s">
        <v>295</v>
      </c>
      <c r="E242" s="14">
        <v>18</v>
      </c>
      <c r="F242" s="14">
        <v>3</v>
      </c>
      <c r="G242" s="14">
        <v>86.67</v>
      </c>
      <c r="H242" s="14"/>
      <c r="I242" s="16">
        <f t="shared" si="19"/>
        <v>67.585</v>
      </c>
      <c r="J242" s="16"/>
    </row>
    <row r="243" s="33" customFormat="1" ht="20" customHeight="1" spans="1:10">
      <c r="A243" s="14" t="s">
        <v>296</v>
      </c>
      <c r="B243" s="14" t="s">
        <v>292</v>
      </c>
      <c r="C243" s="40" t="s">
        <v>297</v>
      </c>
      <c r="D243" s="14">
        <v>116.5</v>
      </c>
      <c r="E243" s="14">
        <v>18</v>
      </c>
      <c r="F243" s="14">
        <v>2</v>
      </c>
      <c r="G243" s="14">
        <v>82.33</v>
      </c>
      <c r="H243" s="14"/>
      <c r="I243" s="16">
        <f t="shared" si="19"/>
        <v>70.29</v>
      </c>
      <c r="J243" s="16"/>
    </row>
    <row r="244" s="33" customFormat="1" ht="20" customHeight="1" spans="1:10">
      <c r="A244" s="14" t="s">
        <v>298</v>
      </c>
      <c r="B244" s="14" t="s">
        <v>299</v>
      </c>
      <c r="C244" s="40" t="s">
        <v>300</v>
      </c>
      <c r="D244" s="14">
        <v>97.5</v>
      </c>
      <c r="E244" s="14">
        <v>18</v>
      </c>
      <c r="F244" s="14">
        <v>1</v>
      </c>
      <c r="G244" s="14">
        <v>75.33</v>
      </c>
      <c r="H244" s="14"/>
      <c r="I244" s="16">
        <f t="shared" si="19"/>
        <v>62.04</v>
      </c>
      <c r="J244" s="16"/>
    </row>
    <row r="245" s="33" customFormat="1" ht="20" customHeight="1" spans="1:10">
      <c r="A245" s="14" t="s">
        <v>298</v>
      </c>
      <c r="B245" s="14" t="s">
        <v>299</v>
      </c>
      <c r="C245" s="40" t="s">
        <v>301</v>
      </c>
      <c r="D245" s="14">
        <v>77.5</v>
      </c>
      <c r="E245" s="14">
        <v>18</v>
      </c>
      <c r="F245" s="14">
        <v>2</v>
      </c>
      <c r="G245" s="14">
        <v>80</v>
      </c>
      <c r="H245" s="14"/>
      <c r="I245" s="16">
        <f t="shared" si="19"/>
        <v>59.375</v>
      </c>
      <c r="J245" s="16"/>
    </row>
    <row r="246" s="33" customFormat="1" ht="20" customHeight="1" spans="1:10">
      <c r="A246" s="14" t="s">
        <v>298</v>
      </c>
      <c r="B246" s="14" t="s">
        <v>299</v>
      </c>
      <c r="C246" s="40" t="s">
        <v>302</v>
      </c>
      <c r="D246" s="14">
        <v>76.5</v>
      </c>
      <c r="E246" s="14">
        <v>18</v>
      </c>
      <c r="F246" s="14">
        <v>3</v>
      </c>
      <c r="G246" s="14">
        <v>83</v>
      </c>
      <c r="H246" s="14"/>
      <c r="I246" s="16">
        <f t="shared" si="19"/>
        <v>60.625</v>
      </c>
      <c r="J246" s="16"/>
    </row>
    <row r="247" s="33" customFormat="1" ht="20" customHeight="1" spans="1:10">
      <c r="A247" s="14" t="s">
        <v>298</v>
      </c>
      <c r="B247" s="14" t="s">
        <v>299</v>
      </c>
      <c r="C247" s="40" t="s">
        <v>303</v>
      </c>
      <c r="D247" s="14">
        <v>106.5</v>
      </c>
      <c r="E247" s="14">
        <v>18</v>
      </c>
      <c r="F247" s="14">
        <v>4</v>
      </c>
      <c r="G247" s="14">
        <v>83.67</v>
      </c>
      <c r="H247" s="14"/>
      <c r="I247" s="16">
        <f t="shared" si="19"/>
        <v>68.46</v>
      </c>
      <c r="J247" s="16"/>
    </row>
    <row r="248" s="33" customFormat="1" ht="20" customHeight="1" spans="1:10">
      <c r="A248" s="14" t="s">
        <v>298</v>
      </c>
      <c r="B248" s="14" t="s">
        <v>299</v>
      </c>
      <c r="C248" s="40" t="s">
        <v>304</v>
      </c>
      <c r="D248" s="14">
        <v>112.5</v>
      </c>
      <c r="E248" s="14">
        <v>18</v>
      </c>
      <c r="F248" s="14">
        <v>5</v>
      </c>
      <c r="G248" s="14">
        <v>79.67</v>
      </c>
      <c r="H248" s="14"/>
      <c r="I248" s="16">
        <f t="shared" si="19"/>
        <v>67.96</v>
      </c>
      <c r="J248" s="16"/>
    </row>
    <row r="249" s="33" customFormat="1" ht="20" customHeight="1" spans="1:10">
      <c r="A249" s="14" t="s">
        <v>305</v>
      </c>
      <c r="B249" s="14" t="s">
        <v>299</v>
      </c>
      <c r="C249" s="40" t="s">
        <v>306</v>
      </c>
      <c r="D249" s="14">
        <v>111</v>
      </c>
      <c r="E249" s="14">
        <v>18</v>
      </c>
      <c r="F249" s="14">
        <v>6</v>
      </c>
      <c r="G249" s="14">
        <v>85.33</v>
      </c>
      <c r="H249" s="14"/>
      <c r="I249" s="16">
        <f t="shared" si="19"/>
        <v>70.415</v>
      </c>
      <c r="J249" s="16"/>
    </row>
    <row r="250" s="33" customFormat="1" ht="20" customHeight="1" spans="1:10">
      <c r="A250" s="14" t="s">
        <v>307</v>
      </c>
      <c r="B250" s="14" t="s">
        <v>308</v>
      </c>
      <c r="C250" s="40" t="s">
        <v>309</v>
      </c>
      <c r="D250" s="14">
        <v>129</v>
      </c>
      <c r="E250" s="14">
        <v>25</v>
      </c>
      <c r="F250" s="14">
        <v>13</v>
      </c>
      <c r="G250" s="14">
        <v>79</v>
      </c>
      <c r="H250" s="14"/>
      <c r="I250" s="16">
        <f t="shared" si="19"/>
        <v>71.75</v>
      </c>
      <c r="J250" s="16"/>
    </row>
    <row r="251" s="33" customFormat="1" ht="20" customHeight="1" spans="1:10">
      <c r="A251" s="14" t="s">
        <v>310</v>
      </c>
      <c r="B251" s="14" t="s">
        <v>308</v>
      </c>
      <c r="C251" s="40" t="s">
        <v>311</v>
      </c>
      <c r="D251" s="14">
        <v>134.5</v>
      </c>
      <c r="E251" s="14">
        <v>25</v>
      </c>
      <c r="F251" s="14">
        <v>12</v>
      </c>
      <c r="G251" s="14">
        <v>82.33</v>
      </c>
      <c r="H251" s="14"/>
      <c r="I251" s="16">
        <f t="shared" si="19"/>
        <v>74.79</v>
      </c>
      <c r="J251" s="16"/>
    </row>
    <row r="252" s="33" customFormat="1" ht="20" customHeight="1" spans="1:10">
      <c r="A252" s="14" t="s">
        <v>310</v>
      </c>
      <c r="B252" s="14" t="s">
        <v>308</v>
      </c>
      <c r="C252" s="40" t="s">
        <v>312</v>
      </c>
      <c r="D252" s="14">
        <v>111.5</v>
      </c>
      <c r="E252" s="14">
        <v>25</v>
      </c>
      <c r="F252" s="14">
        <v>14</v>
      </c>
      <c r="G252" s="14">
        <v>79.33</v>
      </c>
      <c r="H252" s="14"/>
      <c r="I252" s="16">
        <f t="shared" si="19"/>
        <v>67.54</v>
      </c>
      <c r="J252" s="16"/>
    </row>
    <row r="253" s="33" customFormat="1" ht="20" customHeight="1" spans="1:10">
      <c r="A253" s="14" t="s">
        <v>313</v>
      </c>
      <c r="B253" s="14" t="s">
        <v>314</v>
      </c>
      <c r="C253" s="40" t="s">
        <v>315</v>
      </c>
      <c r="D253" s="14">
        <v>97</v>
      </c>
      <c r="E253" s="14">
        <v>19</v>
      </c>
      <c r="F253" s="14">
        <v>1</v>
      </c>
      <c r="G253" s="14">
        <v>76</v>
      </c>
      <c r="H253" s="14"/>
      <c r="I253" s="16">
        <f t="shared" si="19"/>
        <v>62.25</v>
      </c>
      <c r="J253" s="16"/>
    </row>
    <row r="254" s="33" customFormat="1" ht="20" customHeight="1" spans="1:10">
      <c r="A254" s="14" t="s">
        <v>313</v>
      </c>
      <c r="B254" s="14" t="s">
        <v>314</v>
      </c>
      <c r="C254" s="40" t="s">
        <v>316</v>
      </c>
      <c r="D254" s="14">
        <v>93</v>
      </c>
      <c r="E254" s="14">
        <v>19</v>
      </c>
      <c r="F254" s="14">
        <v>2</v>
      </c>
      <c r="G254" s="14">
        <v>80.33</v>
      </c>
      <c r="H254" s="14"/>
      <c r="I254" s="16">
        <f t="shared" si="19"/>
        <v>63.415</v>
      </c>
      <c r="J254" s="16"/>
    </row>
    <row r="255" s="33" customFormat="1" ht="20" customHeight="1" spans="1:10">
      <c r="A255" s="14" t="s">
        <v>313</v>
      </c>
      <c r="B255" s="14" t="s">
        <v>314</v>
      </c>
      <c r="C255" s="40" t="s">
        <v>317</v>
      </c>
      <c r="D255" s="14">
        <v>95.5</v>
      </c>
      <c r="E255" s="14">
        <v>19</v>
      </c>
      <c r="F255" s="14">
        <v>3</v>
      </c>
      <c r="G255" s="14">
        <v>77.33</v>
      </c>
      <c r="H255" s="14"/>
      <c r="I255" s="16">
        <f t="shared" si="19"/>
        <v>62.54</v>
      </c>
      <c r="J255" s="16"/>
    </row>
    <row r="256" s="33" customFormat="1" ht="20" customHeight="1" spans="1:10">
      <c r="A256" s="14" t="s">
        <v>318</v>
      </c>
      <c r="B256" s="14" t="s">
        <v>319</v>
      </c>
      <c r="C256" s="40" t="s">
        <v>320</v>
      </c>
      <c r="D256" s="14">
        <v>100.5</v>
      </c>
      <c r="E256" s="14">
        <v>19</v>
      </c>
      <c r="F256" s="14">
        <v>1</v>
      </c>
      <c r="G256" s="14">
        <v>79.33</v>
      </c>
      <c r="H256" s="14"/>
      <c r="I256" s="16">
        <f t="shared" si="19"/>
        <v>64.79</v>
      </c>
      <c r="J256" s="16"/>
    </row>
    <row r="257" s="33" customFormat="1" ht="20" customHeight="1" spans="1:10">
      <c r="A257" s="14" t="s">
        <v>318</v>
      </c>
      <c r="B257" s="14" t="s">
        <v>319</v>
      </c>
      <c r="C257" s="40" t="s">
        <v>321</v>
      </c>
      <c r="D257" s="14">
        <v>108</v>
      </c>
      <c r="E257" s="14">
        <v>19</v>
      </c>
      <c r="F257" s="14">
        <v>2</v>
      </c>
      <c r="G257" s="14">
        <v>84.17</v>
      </c>
      <c r="H257" s="14"/>
      <c r="I257" s="16">
        <f t="shared" si="19"/>
        <v>69.085</v>
      </c>
      <c r="J257" s="16"/>
    </row>
    <row r="258" ht="20" customHeight="1" spans="1:10">
      <c r="A258" s="14" t="s">
        <v>318</v>
      </c>
      <c r="B258" s="14" t="s">
        <v>319</v>
      </c>
      <c r="C258" s="40" t="s">
        <v>322</v>
      </c>
      <c r="D258" s="14">
        <v>121.5</v>
      </c>
      <c r="E258" s="14">
        <v>19</v>
      </c>
      <c r="F258" s="14">
        <v>3</v>
      </c>
      <c r="G258" s="14">
        <v>86</v>
      </c>
      <c r="H258" s="14"/>
      <c r="I258" s="16">
        <f t="shared" si="19"/>
        <v>73.375</v>
      </c>
      <c r="J258" s="16"/>
    </row>
    <row r="259" ht="20" customHeight="1" spans="1:10">
      <c r="A259" s="45" t="s">
        <v>323</v>
      </c>
      <c r="B259" s="45" t="s">
        <v>324</v>
      </c>
      <c r="C259" s="46" t="s">
        <v>325</v>
      </c>
      <c r="D259" s="45" t="s">
        <v>326</v>
      </c>
      <c r="E259" s="25">
        <v>1</v>
      </c>
      <c r="F259" s="14">
        <v>3</v>
      </c>
      <c r="G259" s="14">
        <v>82.33</v>
      </c>
      <c r="H259" s="15">
        <f t="shared" ref="H259:H268" si="20">82.4/80.94*G259</f>
        <v>83.8150728935014</v>
      </c>
      <c r="I259" s="16">
        <f t="shared" ref="I259:I322" si="21">D259*0.25+H259*0.5</f>
        <v>76.9075364467507</v>
      </c>
      <c r="J259" s="16"/>
    </row>
    <row r="260" ht="20" customHeight="1" spans="1:10">
      <c r="A260" s="45" t="s">
        <v>323</v>
      </c>
      <c r="B260" s="45" t="s">
        <v>324</v>
      </c>
      <c r="C260" s="46" t="s">
        <v>327</v>
      </c>
      <c r="D260" s="45" t="s">
        <v>328</v>
      </c>
      <c r="E260" s="25">
        <v>1</v>
      </c>
      <c r="F260" s="14">
        <v>7</v>
      </c>
      <c r="G260" s="14">
        <v>82.67</v>
      </c>
      <c r="H260" s="15">
        <f t="shared" si="20"/>
        <v>84.1612058314801</v>
      </c>
      <c r="I260" s="16">
        <f t="shared" si="21"/>
        <v>76.2056029157401</v>
      </c>
      <c r="J260" s="16"/>
    </row>
    <row r="261" ht="20" customHeight="1" spans="1:10">
      <c r="A261" s="45" t="s">
        <v>323</v>
      </c>
      <c r="B261" s="45" t="s">
        <v>324</v>
      </c>
      <c r="C261" s="46" t="s">
        <v>329</v>
      </c>
      <c r="D261" s="45" t="s">
        <v>330</v>
      </c>
      <c r="E261" s="25">
        <v>1</v>
      </c>
      <c r="F261" s="14">
        <v>10</v>
      </c>
      <c r="G261" s="14">
        <v>82.5</v>
      </c>
      <c r="H261" s="15">
        <f t="shared" si="20"/>
        <v>83.9881393624907</v>
      </c>
      <c r="I261" s="16">
        <f t="shared" si="21"/>
        <v>78.6190696812454</v>
      </c>
      <c r="J261" s="16"/>
    </row>
    <row r="262" ht="20" customHeight="1" spans="1:10">
      <c r="A262" s="45" t="s">
        <v>323</v>
      </c>
      <c r="B262" s="45" t="s">
        <v>324</v>
      </c>
      <c r="C262" s="46" t="s">
        <v>331</v>
      </c>
      <c r="D262" s="45" t="s">
        <v>332</v>
      </c>
      <c r="E262" s="25">
        <v>1</v>
      </c>
      <c r="F262" s="14">
        <v>11</v>
      </c>
      <c r="G262" s="14">
        <v>79.67</v>
      </c>
      <c r="H262" s="15">
        <f t="shared" si="20"/>
        <v>81.1070916728441</v>
      </c>
      <c r="I262" s="16">
        <f t="shared" si="21"/>
        <v>76.678545836422</v>
      </c>
      <c r="J262" s="16"/>
    </row>
    <row r="263" ht="20" customHeight="1" spans="1:10">
      <c r="A263" s="45" t="s">
        <v>323</v>
      </c>
      <c r="B263" s="45" t="s">
        <v>324</v>
      </c>
      <c r="C263" s="46" t="s">
        <v>333</v>
      </c>
      <c r="D263" s="45" t="s">
        <v>334</v>
      </c>
      <c r="E263" s="25">
        <v>1</v>
      </c>
      <c r="F263" s="14">
        <v>14</v>
      </c>
      <c r="G263" s="14">
        <v>81.83</v>
      </c>
      <c r="H263" s="15">
        <f t="shared" si="20"/>
        <v>83.306053867062</v>
      </c>
      <c r="I263" s="16">
        <f t="shared" si="21"/>
        <v>76.903026933531</v>
      </c>
      <c r="J263" s="16"/>
    </row>
    <row r="264" ht="20" customHeight="1" spans="1:10">
      <c r="A264" s="45" t="s">
        <v>323</v>
      </c>
      <c r="B264" s="45" t="s">
        <v>324</v>
      </c>
      <c r="C264" s="46" t="s">
        <v>335</v>
      </c>
      <c r="D264" s="45" t="s">
        <v>336</v>
      </c>
      <c r="E264" s="25">
        <v>1</v>
      </c>
      <c r="F264" s="14">
        <v>15</v>
      </c>
      <c r="G264" s="14">
        <v>81</v>
      </c>
      <c r="H264" s="15">
        <f t="shared" si="20"/>
        <v>82.4610822831727</v>
      </c>
      <c r="I264" s="16">
        <f t="shared" si="21"/>
        <v>75.8555411415864</v>
      </c>
      <c r="J264" s="16"/>
    </row>
    <row r="265" ht="20" customHeight="1" spans="1:10">
      <c r="A265" s="45" t="s">
        <v>323</v>
      </c>
      <c r="B265" s="45" t="s">
        <v>324</v>
      </c>
      <c r="C265" s="46" t="s">
        <v>337</v>
      </c>
      <c r="D265" s="45" t="s">
        <v>338</v>
      </c>
      <c r="E265" s="25">
        <v>1</v>
      </c>
      <c r="F265" s="14">
        <v>23</v>
      </c>
      <c r="G265" s="14">
        <v>83.5</v>
      </c>
      <c r="H265" s="15">
        <f t="shared" si="20"/>
        <v>85.0061774153694</v>
      </c>
      <c r="I265" s="16">
        <f t="shared" si="21"/>
        <v>77.6280887076847</v>
      </c>
      <c r="J265" s="16"/>
    </row>
    <row r="266" ht="20" customHeight="1" spans="1:10">
      <c r="A266" s="45" t="s">
        <v>323</v>
      </c>
      <c r="B266" s="45" t="s">
        <v>324</v>
      </c>
      <c r="C266" s="46" t="s">
        <v>339</v>
      </c>
      <c r="D266" s="45" t="s">
        <v>340</v>
      </c>
      <c r="E266" s="25">
        <v>1</v>
      </c>
      <c r="F266" s="14">
        <v>25</v>
      </c>
      <c r="G266" s="14">
        <v>85.67</v>
      </c>
      <c r="H266" s="15">
        <f t="shared" si="20"/>
        <v>87.2153199901161</v>
      </c>
      <c r="I266" s="16">
        <f t="shared" si="21"/>
        <v>79.2326599950581</v>
      </c>
      <c r="J266" s="16"/>
    </row>
    <row r="267" ht="20" customHeight="1" spans="1:10">
      <c r="A267" s="45" t="s">
        <v>323</v>
      </c>
      <c r="B267" s="45" t="s">
        <v>324</v>
      </c>
      <c r="C267" s="46" t="s">
        <v>341</v>
      </c>
      <c r="D267" s="45" t="s">
        <v>340</v>
      </c>
      <c r="E267" s="25">
        <v>1</v>
      </c>
      <c r="F267" s="14">
        <v>26</v>
      </c>
      <c r="G267" s="14">
        <v>84.5</v>
      </c>
      <c r="H267" s="15">
        <f t="shared" si="20"/>
        <v>86.0242154682481</v>
      </c>
      <c r="I267" s="16">
        <f t="shared" si="21"/>
        <v>78.637107734124</v>
      </c>
      <c r="J267" s="16"/>
    </row>
    <row r="268" ht="20" customHeight="1" spans="1:10">
      <c r="A268" s="45" t="s">
        <v>323</v>
      </c>
      <c r="B268" s="45" t="s">
        <v>324</v>
      </c>
      <c r="C268" s="46" t="s">
        <v>342</v>
      </c>
      <c r="D268" s="45" t="s">
        <v>343</v>
      </c>
      <c r="E268" s="25">
        <v>1</v>
      </c>
      <c r="F268" s="14">
        <v>28</v>
      </c>
      <c r="G268" s="14">
        <v>84.67</v>
      </c>
      <c r="H268" s="15">
        <f t="shared" si="20"/>
        <v>86.1972819372375</v>
      </c>
      <c r="I268" s="16">
        <f t="shared" si="21"/>
        <v>77.8486409686187</v>
      </c>
      <c r="J268" s="16"/>
    </row>
    <row r="269" ht="20" customHeight="1" spans="1:10">
      <c r="A269" s="45" t="s">
        <v>323</v>
      </c>
      <c r="B269" s="45" t="s">
        <v>324</v>
      </c>
      <c r="C269" s="46" t="s">
        <v>344</v>
      </c>
      <c r="D269" s="45" t="s">
        <v>345</v>
      </c>
      <c r="E269" s="25">
        <v>2</v>
      </c>
      <c r="F269" s="14">
        <v>1</v>
      </c>
      <c r="G269" s="14">
        <v>81.33</v>
      </c>
      <c r="H269" s="15">
        <f t="shared" ref="H269:H278" si="22">82.4/83.72*G269</f>
        <v>80.0476827520306</v>
      </c>
      <c r="I269" s="16">
        <f t="shared" si="21"/>
        <v>73.8988413760153</v>
      </c>
      <c r="J269" s="16"/>
    </row>
    <row r="270" ht="20" customHeight="1" spans="1:10">
      <c r="A270" s="45" t="s">
        <v>323</v>
      </c>
      <c r="B270" s="45" t="s">
        <v>324</v>
      </c>
      <c r="C270" s="46" t="s">
        <v>346</v>
      </c>
      <c r="D270" s="45" t="s">
        <v>347</v>
      </c>
      <c r="E270" s="25">
        <v>2</v>
      </c>
      <c r="F270" s="14">
        <v>7</v>
      </c>
      <c r="G270" s="14">
        <v>88</v>
      </c>
      <c r="H270" s="15">
        <f t="shared" si="22"/>
        <v>86.6125179168658</v>
      </c>
      <c r="I270" s="16">
        <f t="shared" si="21"/>
        <v>81.6812589584329</v>
      </c>
      <c r="J270" s="16"/>
    </row>
    <row r="271" ht="20" customHeight="1" spans="1:10">
      <c r="A271" s="45" t="s">
        <v>323</v>
      </c>
      <c r="B271" s="45" t="s">
        <v>324</v>
      </c>
      <c r="C271" s="46" t="s">
        <v>348</v>
      </c>
      <c r="D271" s="45" t="s">
        <v>349</v>
      </c>
      <c r="E271" s="25">
        <v>2</v>
      </c>
      <c r="F271" s="14">
        <v>8</v>
      </c>
      <c r="G271" s="14">
        <v>83</v>
      </c>
      <c r="H271" s="15">
        <f t="shared" si="22"/>
        <v>81.6913521261347</v>
      </c>
      <c r="I271" s="16">
        <f t="shared" si="21"/>
        <v>80.0956760630674</v>
      </c>
      <c r="J271" s="16"/>
    </row>
    <row r="272" ht="20" customHeight="1" spans="1:10">
      <c r="A272" s="45" t="s">
        <v>323</v>
      </c>
      <c r="B272" s="45" t="s">
        <v>324</v>
      </c>
      <c r="C272" s="46" t="s">
        <v>350</v>
      </c>
      <c r="D272" s="45" t="s">
        <v>351</v>
      </c>
      <c r="E272" s="25">
        <v>2</v>
      </c>
      <c r="F272" s="14">
        <v>10</v>
      </c>
      <c r="G272" s="14">
        <v>85.33</v>
      </c>
      <c r="H272" s="15">
        <f t="shared" si="22"/>
        <v>83.9846153846154</v>
      </c>
      <c r="I272" s="16">
        <f t="shared" si="21"/>
        <v>76.3673076923077</v>
      </c>
      <c r="J272" s="16"/>
    </row>
    <row r="273" ht="20" customHeight="1" spans="1:10">
      <c r="A273" s="45" t="s">
        <v>323</v>
      </c>
      <c r="B273" s="45" t="s">
        <v>324</v>
      </c>
      <c r="C273" s="46" t="s">
        <v>352</v>
      </c>
      <c r="D273" s="45" t="s">
        <v>353</v>
      </c>
      <c r="E273" s="25">
        <v>2</v>
      </c>
      <c r="F273" s="14">
        <v>17</v>
      </c>
      <c r="G273" s="14">
        <v>84.67</v>
      </c>
      <c r="H273" s="15">
        <f t="shared" si="22"/>
        <v>83.3350215002389</v>
      </c>
      <c r="I273" s="16">
        <f t="shared" si="21"/>
        <v>79.6675107501194</v>
      </c>
      <c r="J273" s="16"/>
    </row>
    <row r="274" ht="20" customHeight="1" spans="1:10">
      <c r="A274" s="45" t="s">
        <v>323</v>
      </c>
      <c r="B274" s="45" t="s">
        <v>324</v>
      </c>
      <c r="C274" s="46" t="s">
        <v>354</v>
      </c>
      <c r="D274" s="45" t="s">
        <v>343</v>
      </c>
      <c r="E274" s="25">
        <v>2</v>
      </c>
      <c r="F274" s="14">
        <v>18</v>
      </c>
      <c r="G274" s="14">
        <v>89.33</v>
      </c>
      <c r="H274" s="15">
        <f t="shared" si="22"/>
        <v>87.9215480172002</v>
      </c>
      <c r="I274" s="16">
        <f t="shared" si="21"/>
        <v>78.7107740086001</v>
      </c>
      <c r="J274" s="16"/>
    </row>
    <row r="275" ht="20" customHeight="1" spans="1:10">
      <c r="A275" s="45" t="s">
        <v>323</v>
      </c>
      <c r="B275" s="45" t="s">
        <v>324</v>
      </c>
      <c r="C275" s="46" t="s">
        <v>355</v>
      </c>
      <c r="D275" s="45" t="s">
        <v>356</v>
      </c>
      <c r="E275" s="25">
        <v>2</v>
      </c>
      <c r="F275" s="14">
        <v>20</v>
      </c>
      <c r="G275" s="14">
        <v>85.33</v>
      </c>
      <c r="H275" s="15">
        <f t="shared" si="22"/>
        <v>83.9846153846154</v>
      </c>
      <c r="I275" s="16">
        <f t="shared" si="21"/>
        <v>77.7423076923077</v>
      </c>
      <c r="J275" s="16"/>
    </row>
    <row r="276" ht="20" customHeight="1" spans="1:10">
      <c r="A276" s="45" t="s">
        <v>323</v>
      </c>
      <c r="B276" s="45" t="s">
        <v>324</v>
      </c>
      <c r="C276" s="46" t="s">
        <v>357</v>
      </c>
      <c r="D276" s="45" t="s">
        <v>358</v>
      </c>
      <c r="E276" s="25">
        <v>2</v>
      </c>
      <c r="F276" s="14">
        <v>21</v>
      </c>
      <c r="G276" s="14">
        <v>86</v>
      </c>
      <c r="H276" s="15">
        <f t="shared" si="22"/>
        <v>84.6440516005733</v>
      </c>
      <c r="I276" s="16">
        <f t="shared" si="21"/>
        <v>77.6970258002867</v>
      </c>
      <c r="J276" s="16"/>
    </row>
    <row r="277" ht="20" customHeight="1" spans="1:10">
      <c r="A277" s="45" t="s">
        <v>323</v>
      </c>
      <c r="B277" s="45" t="s">
        <v>324</v>
      </c>
      <c r="C277" s="46" t="s">
        <v>359</v>
      </c>
      <c r="D277" s="45" t="s">
        <v>340</v>
      </c>
      <c r="E277" s="25">
        <v>2</v>
      </c>
      <c r="F277" s="14">
        <v>22</v>
      </c>
      <c r="G277" s="14">
        <v>85</v>
      </c>
      <c r="H277" s="15">
        <f t="shared" si="22"/>
        <v>83.6598184424272</v>
      </c>
      <c r="I277" s="16">
        <f t="shared" si="21"/>
        <v>77.4549092212136</v>
      </c>
      <c r="J277" s="16"/>
    </row>
    <row r="278" ht="20" customHeight="1" spans="1:10">
      <c r="A278" s="45" t="s">
        <v>323</v>
      </c>
      <c r="B278" s="45" t="s">
        <v>324</v>
      </c>
      <c r="C278" s="46" t="s">
        <v>360</v>
      </c>
      <c r="D278" s="45" t="s">
        <v>358</v>
      </c>
      <c r="E278" s="25">
        <v>2</v>
      </c>
      <c r="F278" s="14">
        <v>28</v>
      </c>
      <c r="G278" s="14">
        <v>86</v>
      </c>
      <c r="H278" s="15">
        <f t="shared" si="22"/>
        <v>84.6440516005733</v>
      </c>
      <c r="I278" s="16">
        <f t="shared" si="21"/>
        <v>77.6970258002867</v>
      </c>
      <c r="J278" s="16"/>
    </row>
    <row r="279" ht="20" customHeight="1" spans="1:10">
      <c r="A279" s="45" t="s">
        <v>323</v>
      </c>
      <c r="B279" s="45" t="s">
        <v>324</v>
      </c>
      <c r="C279" s="46" t="s">
        <v>361</v>
      </c>
      <c r="D279" s="45" t="s">
        <v>326</v>
      </c>
      <c r="E279" s="25">
        <v>3</v>
      </c>
      <c r="F279" s="14">
        <v>1</v>
      </c>
      <c r="G279" s="14">
        <v>84.67</v>
      </c>
      <c r="H279" s="15">
        <f t="shared" ref="H279:H288" si="23">82.4/82.27*G279</f>
        <v>84.803792390908</v>
      </c>
      <c r="I279" s="16">
        <f t="shared" si="21"/>
        <v>77.401896195454</v>
      </c>
      <c r="J279" s="16"/>
    </row>
    <row r="280" ht="20" customHeight="1" spans="1:10">
      <c r="A280" s="45" t="s">
        <v>323</v>
      </c>
      <c r="B280" s="45" t="s">
        <v>324</v>
      </c>
      <c r="C280" s="46" t="s">
        <v>362</v>
      </c>
      <c r="D280" s="45" t="s">
        <v>328</v>
      </c>
      <c r="E280" s="25">
        <v>3</v>
      </c>
      <c r="F280" s="14">
        <v>9</v>
      </c>
      <c r="G280" s="14">
        <v>82.33</v>
      </c>
      <c r="H280" s="15">
        <f t="shared" si="23"/>
        <v>82.4600948097727</v>
      </c>
      <c r="I280" s="16">
        <f t="shared" si="21"/>
        <v>75.3550474048864</v>
      </c>
      <c r="J280" s="16"/>
    </row>
    <row r="281" ht="20" customHeight="1" spans="1:10">
      <c r="A281" s="45" t="s">
        <v>323</v>
      </c>
      <c r="B281" s="45" t="s">
        <v>324</v>
      </c>
      <c r="C281" s="46" t="s">
        <v>363</v>
      </c>
      <c r="D281" s="45" t="s">
        <v>364</v>
      </c>
      <c r="E281" s="25">
        <v>3</v>
      </c>
      <c r="F281" s="14">
        <v>13</v>
      </c>
      <c r="G281" s="14">
        <v>82</v>
      </c>
      <c r="H281" s="15">
        <f t="shared" si="23"/>
        <v>82.1295733560229</v>
      </c>
      <c r="I281" s="16">
        <f t="shared" si="21"/>
        <v>78.6897866780114</v>
      </c>
      <c r="J281" s="16"/>
    </row>
    <row r="282" ht="20" customHeight="1" spans="1:10">
      <c r="A282" s="45" t="s">
        <v>323</v>
      </c>
      <c r="B282" s="45" t="s">
        <v>324</v>
      </c>
      <c r="C282" s="46" t="s">
        <v>365</v>
      </c>
      <c r="D282" s="45" t="s">
        <v>366</v>
      </c>
      <c r="E282" s="25">
        <v>3</v>
      </c>
      <c r="F282" s="14">
        <v>15</v>
      </c>
      <c r="G282" s="14">
        <v>85.33</v>
      </c>
      <c r="H282" s="15">
        <f t="shared" si="23"/>
        <v>85.4648352984077</v>
      </c>
      <c r="I282" s="16">
        <f t="shared" si="21"/>
        <v>76.9824176492039</v>
      </c>
      <c r="J282" s="16"/>
    </row>
    <row r="283" ht="20" customHeight="1" spans="1:10">
      <c r="A283" s="45" t="s">
        <v>323</v>
      </c>
      <c r="B283" s="45" t="s">
        <v>324</v>
      </c>
      <c r="C283" s="46" t="s">
        <v>367</v>
      </c>
      <c r="D283" s="45" t="s">
        <v>368</v>
      </c>
      <c r="E283" s="25">
        <v>3</v>
      </c>
      <c r="F283" s="14">
        <v>16</v>
      </c>
      <c r="G283" s="14">
        <v>87</v>
      </c>
      <c r="H283" s="15">
        <f t="shared" si="23"/>
        <v>87.1374741704145</v>
      </c>
      <c r="I283" s="16">
        <f t="shared" si="21"/>
        <v>80.9437370852073</v>
      </c>
      <c r="J283" s="16"/>
    </row>
    <row r="284" ht="20" customHeight="1" spans="1:10">
      <c r="A284" s="45" t="s">
        <v>323</v>
      </c>
      <c r="B284" s="45" t="s">
        <v>324</v>
      </c>
      <c r="C284" s="46" t="s">
        <v>369</v>
      </c>
      <c r="D284" s="45" t="s">
        <v>334</v>
      </c>
      <c r="E284" s="25">
        <v>3</v>
      </c>
      <c r="F284" s="14">
        <v>20</v>
      </c>
      <c r="G284" s="14">
        <v>83</v>
      </c>
      <c r="H284" s="15">
        <f t="shared" si="23"/>
        <v>83.1311535189012</v>
      </c>
      <c r="I284" s="16">
        <f t="shared" si="21"/>
        <v>76.8155767594506</v>
      </c>
      <c r="J284" s="16"/>
    </row>
    <row r="285" ht="20" customHeight="1" spans="1:10">
      <c r="A285" s="45" t="s">
        <v>323</v>
      </c>
      <c r="B285" s="45" t="s">
        <v>324</v>
      </c>
      <c r="C285" s="46" t="s">
        <v>370</v>
      </c>
      <c r="D285" s="45" t="s">
        <v>371</v>
      </c>
      <c r="E285" s="25">
        <v>3</v>
      </c>
      <c r="F285" s="14">
        <v>23</v>
      </c>
      <c r="G285" s="14">
        <v>85</v>
      </c>
      <c r="H285" s="15">
        <f t="shared" si="23"/>
        <v>85.1343138446579</v>
      </c>
      <c r="I285" s="16">
        <f t="shared" si="21"/>
        <v>76.5671569223289</v>
      </c>
      <c r="J285" s="16"/>
    </row>
    <row r="286" ht="20" customHeight="1" spans="1:10">
      <c r="A286" s="45" t="s">
        <v>323</v>
      </c>
      <c r="B286" s="45" t="s">
        <v>324</v>
      </c>
      <c r="C286" s="46" t="s">
        <v>372</v>
      </c>
      <c r="D286" s="45" t="s">
        <v>336</v>
      </c>
      <c r="E286" s="25">
        <v>3</v>
      </c>
      <c r="F286" s="14">
        <v>24</v>
      </c>
      <c r="G286" s="14">
        <v>81</v>
      </c>
      <c r="H286" s="15">
        <f t="shared" si="23"/>
        <v>81.1279931931445</v>
      </c>
      <c r="I286" s="16">
        <f t="shared" si="21"/>
        <v>75.1889965965723</v>
      </c>
      <c r="J286" s="16"/>
    </row>
    <row r="287" ht="20" customHeight="1" spans="1:10">
      <c r="A287" s="45" t="s">
        <v>323</v>
      </c>
      <c r="B287" s="45" t="s">
        <v>324</v>
      </c>
      <c r="C287" s="46" t="s">
        <v>373</v>
      </c>
      <c r="D287" s="45" t="s">
        <v>366</v>
      </c>
      <c r="E287" s="25">
        <v>3</v>
      </c>
      <c r="F287" s="14">
        <v>26</v>
      </c>
      <c r="G287" s="14">
        <v>81.67</v>
      </c>
      <c r="H287" s="15">
        <f t="shared" si="23"/>
        <v>81.799051902273</v>
      </c>
      <c r="I287" s="16">
        <f t="shared" si="21"/>
        <v>75.1495259511365</v>
      </c>
      <c r="J287" s="16"/>
    </row>
    <row r="288" ht="20" customHeight="1" spans="1:10">
      <c r="A288" s="45" t="s">
        <v>323</v>
      </c>
      <c r="B288" s="45" t="s">
        <v>324</v>
      </c>
      <c r="C288" s="46" t="s">
        <v>374</v>
      </c>
      <c r="D288" s="45" t="s">
        <v>375</v>
      </c>
      <c r="E288" s="25">
        <v>3</v>
      </c>
      <c r="F288" s="14">
        <v>30</v>
      </c>
      <c r="G288" s="14">
        <v>85.67</v>
      </c>
      <c r="H288" s="15">
        <f t="shared" si="23"/>
        <v>85.8053725537863</v>
      </c>
      <c r="I288" s="16">
        <f t="shared" si="21"/>
        <v>82.6526862768932</v>
      </c>
      <c r="J288" s="16"/>
    </row>
    <row r="289" ht="20" customHeight="1" spans="1:10">
      <c r="A289" s="45" t="s">
        <v>323</v>
      </c>
      <c r="B289" s="45" t="s">
        <v>324</v>
      </c>
      <c r="C289" s="46" t="s">
        <v>376</v>
      </c>
      <c r="D289" s="45" t="s">
        <v>356</v>
      </c>
      <c r="E289" s="25">
        <v>4</v>
      </c>
      <c r="F289" s="14">
        <v>2</v>
      </c>
      <c r="G289" s="14">
        <v>85.5</v>
      </c>
      <c r="H289" s="15">
        <f t="shared" ref="H289:H298" si="24">82.4/82.67*G289</f>
        <v>85.2207572275312</v>
      </c>
      <c r="I289" s="16">
        <f t="shared" si="21"/>
        <v>78.3603786137656</v>
      </c>
      <c r="J289" s="16"/>
    </row>
    <row r="290" ht="20" customHeight="1" spans="1:10">
      <c r="A290" s="45" t="s">
        <v>323</v>
      </c>
      <c r="B290" s="45" t="s">
        <v>324</v>
      </c>
      <c r="C290" s="46" t="s">
        <v>64</v>
      </c>
      <c r="D290" s="45" t="s">
        <v>349</v>
      </c>
      <c r="E290" s="25">
        <v>4</v>
      </c>
      <c r="F290" s="14">
        <v>5</v>
      </c>
      <c r="G290" s="14">
        <v>88.17</v>
      </c>
      <c r="H290" s="15">
        <f t="shared" si="24"/>
        <v>87.8820370146365</v>
      </c>
      <c r="I290" s="16">
        <f t="shared" si="21"/>
        <v>83.1910185073183</v>
      </c>
      <c r="J290" s="16"/>
    </row>
    <row r="291" ht="20" customHeight="1" spans="1:10">
      <c r="A291" s="45" t="s">
        <v>323</v>
      </c>
      <c r="B291" s="45" t="s">
        <v>324</v>
      </c>
      <c r="C291" s="46" t="s">
        <v>377</v>
      </c>
      <c r="D291" s="45" t="s">
        <v>378</v>
      </c>
      <c r="E291" s="25">
        <v>4</v>
      </c>
      <c r="F291" s="14">
        <v>7</v>
      </c>
      <c r="G291" s="14">
        <v>83.67</v>
      </c>
      <c r="H291" s="15">
        <f t="shared" si="24"/>
        <v>83.3967340026612</v>
      </c>
      <c r="I291" s="16">
        <f t="shared" si="21"/>
        <v>77.1983670013306</v>
      </c>
      <c r="J291" s="16"/>
    </row>
    <row r="292" ht="20" customHeight="1" spans="1:10">
      <c r="A292" s="45" t="s">
        <v>323</v>
      </c>
      <c r="B292" s="45" t="s">
        <v>324</v>
      </c>
      <c r="C292" s="46" t="s">
        <v>379</v>
      </c>
      <c r="D292" s="45" t="s">
        <v>380</v>
      </c>
      <c r="E292" s="25">
        <v>4</v>
      </c>
      <c r="F292" s="14">
        <v>10</v>
      </c>
      <c r="G292" s="14">
        <v>86.17</v>
      </c>
      <c r="H292" s="15">
        <f t="shared" si="24"/>
        <v>85.8885690093141</v>
      </c>
      <c r="I292" s="16">
        <f t="shared" si="21"/>
        <v>80.6942845046571</v>
      </c>
      <c r="J292" s="16"/>
    </row>
    <row r="293" ht="20" customHeight="1" spans="1:10">
      <c r="A293" s="45" t="s">
        <v>323</v>
      </c>
      <c r="B293" s="45" t="s">
        <v>324</v>
      </c>
      <c r="C293" s="46" t="s">
        <v>381</v>
      </c>
      <c r="D293" s="45" t="s">
        <v>382</v>
      </c>
      <c r="E293" s="25">
        <v>4</v>
      </c>
      <c r="F293" s="14">
        <v>11</v>
      </c>
      <c r="G293" s="14">
        <v>83.4</v>
      </c>
      <c r="H293" s="15">
        <f t="shared" si="24"/>
        <v>83.1276158219427</v>
      </c>
      <c r="I293" s="16">
        <f t="shared" si="21"/>
        <v>76.0638079109713</v>
      </c>
      <c r="J293" s="16"/>
    </row>
    <row r="294" ht="20" customHeight="1" spans="1:10">
      <c r="A294" s="45" t="s">
        <v>323</v>
      </c>
      <c r="B294" s="45" t="s">
        <v>324</v>
      </c>
      <c r="C294" s="46" t="s">
        <v>383</v>
      </c>
      <c r="D294" s="45" t="s">
        <v>336</v>
      </c>
      <c r="E294" s="25">
        <v>4</v>
      </c>
      <c r="F294" s="14">
        <v>14</v>
      </c>
      <c r="G294" s="14">
        <v>86.33</v>
      </c>
      <c r="H294" s="15">
        <f t="shared" si="24"/>
        <v>86.0480464497399</v>
      </c>
      <c r="I294" s="16">
        <f t="shared" si="21"/>
        <v>77.64902322487</v>
      </c>
      <c r="J294" s="16"/>
    </row>
    <row r="295" ht="20" customHeight="1" spans="1:10">
      <c r="A295" s="45" t="s">
        <v>323</v>
      </c>
      <c r="B295" s="45" t="s">
        <v>324</v>
      </c>
      <c r="C295" s="46" t="s">
        <v>384</v>
      </c>
      <c r="D295" s="45" t="s">
        <v>371</v>
      </c>
      <c r="E295" s="25">
        <v>4</v>
      </c>
      <c r="F295" s="14">
        <v>15</v>
      </c>
      <c r="G295" s="14">
        <v>86.67</v>
      </c>
      <c r="H295" s="15">
        <f t="shared" si="24"/>
        <v>86.3869360106447</v>
      </c>
      <c r="I295" s="16">
        <f t="shared" si="21"/>
        <v>77.1934680053224</v>
      </c>
      <c r="J295" s="16"/>
    </row>
    <row r="296" ht="20" customHeight="1" spans="1:10">
      <c r="A296" s="45" t="s">
        <v>323</v>
      </c>
      <c r="B296" s="45" t="s">
        <v>324</v>
      </c>
      <c r="C296" s="46" t="s">
        <v>385</v>
      </c>
      <c r="D296" s="45" t="s">
        <v>386</v>
      </c>
      <c r="E296" s="25">
        <v>4</v>
      </c>
      <c r="F296" s="14">
        <v>16</v>
      </c>
      <c r="G296" s="14">
        <v>83.83</v>
      </c>
      <c r="H296" s="15">
        <f t="shared" si="24"/>
        <v>83.556211443087</v>
      </c>
      <c r="I296" s="16">
        <f t="shared" si="21"/>
        <v>77.7781057215435</v>
      </c>
      <c r="J296" s="16"/>
    </row>
    <row r="297" ht="20" customHeight="1" spans="1:10">
      <c r="A297" s="45" t="s">
        <v>323</v>
      </c>
      <c r="B297" s="45" t="s">
        <v>324</v>
      </c>
      <c r="C297" s="46" t="s">
        <v>387</v>
      </c>
      <c r="D297" s="45" t="s">
        <v>378</v>
      </c>
      <c r="E297" s="25">
        <v>4</v>
      </c>
      <c r="F297" s="14">
        <v>25</v>
      </c>
      <c r="G297" s="14">
        <v>82.33</v>
      </c>
      <c r="H297" s="15">
        <f t="shared" si="24"/>
        <v>82.0611104390952</v>
      </c>
      <c r="I297" s="16">
        <f t="shared" si="21"/>
        <v>76.5305552195476</v>
      </c>
      <c r="J297" s="16"/>
    </row>
    <row r="298" ht="20" customHeight="1" spans="1:10">
      <c r="A298" s="45" t="s">
        <v>323</v>
      </c>
      <c r="B298" s="45" t="s">
        <v>324</v>
      </c>
      <c r="C298" s="46" t="s">
        <v>388</v>
      </c>
      <c r="D298" s="45" t="s">
        <v>389</v>
      </c>
      <c r="E298" s="25">
        <v>4</v>
      </c>
      <c r="F298" s="14">
        <v>27</v>
      </c>
      <c r="G298" s="14">
        <v>82.83</v>
      </c>
      <c r="H298" s="15">
        <f t="shared" si="24"/>
        <v>82.5594774404258</v>
      </c>
      <c r="I298" s="16">
        <f t="shared" si="21"/>
        <v>78.5297387202129</v>
      </c>
      <c r="J298" s="16"/>
    </row>
    <row r="299" ht="20" customHeight="1" spans="1:10">
      <c r="A299" s="45" t="s">
        <v>390</v>
      </c>
      <c r="B299" s="45" t="s">
        <v>391</v>
      </c>
      <c r="C299" s="46" t="s">
        <v>392</v>
      </c>
      <c r="D299" s="45" t="s">
        <v>356</v>
      </c>
      <c r="E299" s="25">
        <v>5</v>
      </c>
      <c r="F299" s="14">
        <v>1</v>
      </c>
      <c r="G299" s="14">
        <v>84.33</v>
      </c>
      <c r="H299" s="16">
        <f t="shared" ref="H299:H310" si="25">81.8/81.01*G299</f>
        <v>85.1523762498457</v>
      </c>
      <c r="I299" s="16">
        <f t="shared" si="21"/>
        <v>78.3261881249229</v>
      </c>
      <c r="J299" s="16"/>
    </row>
    <row r="300" ht="20" customHeight="1" spans="1:10">
      <c r="A300" s="45" t="s">
        <v>390</v>
      </c>
      <c r="B300" s="45" t="s">
        <v>391</v>
      </c>
      <c r="C300" s="46" t="s">
        <v>393</v>
      </c>
      <c r="D300" s="45" t="s">
        <v>351</v>
      </c>
      <c r="E300" s="25">
        <v>5</v>
      </c>
      <c r="F300" s="14">
        <v>2</v>
      </c>
      <c r="G300" s="14">
        <v>76.5</v>
      </c>
      <c r="H300" s="16">
        <f t="shared" si="25"/>
        <v>77.2460190099988</v>
      </c>
      <c r="I300" s="16">
        <f t="shared" si="21"/>
        <v>72.9980095049994</v>
      </c>
      <c r="J300" s="16"/>
    </row>
    <row r="301" ht="20" customHeight="1" spans="1:10">
      <c r="A301" s="45" t="s">
        <v>390</v>
      </c>
      <c r="B301" s="45" t="s">
        <v>391</v>
      </c>
      <c r="C301" s="46" t="s">
        <v>394</v>
      </c>
      <c r="D301" s="45" t="s">
        <v>395</v>
      </c>
      <c r="E301" s="25">
        <v>5</v>
      </c>
      <c r="F301" s="14">
        <v>9</v>
      </c>
      <c r="G301" s="14">
        <v>84.33</v>
      </c>
      <c r="H301" s="16">
        <f t="shared" si="25"/>
        <v>85.1523762498457</v>
      </c>
      <c r="I301" s="16">
        <f t="shared" si="21"/>
        <v>80.4511881249229</v>
      </c>
      <c r="J301" s="16"/>
    </row>
    <row r="302" ht="20" customHeight="1" spans="1:10">
      <c r="A302" s="45" t="s">
        <v>390</v>
      </c>
      <c r="B302" s="45" t="s">
        <v>391</v>
      </c>
      <c r="C302" s="46" t="s">
        <v>396</v>
      </c>
      <c r="D302" s="45" t="s">
        <v>336</v>
      </c>
      <c r="E302" s="25">
        <v>5</v>
      </c>
      <c r="F302" s="14">
        <v>11</v>
      </c>
      <c r="G302" s="14">
        <v>86.83</v>
      </c>
      <c r="H302" s="16">
        <f t="shared" si="25"/>
        <v>87.6767559560548</v>
      </c>
      <c r="I302" s="16">
        <f t="shared" si="21"/>
        <v>78.4633779780274</v>
      </c>
      <c r="J302" s="16"/>
    </row>
    <row r="303" ht="20" customHeight="1" spans="1:10">
      <c r="A303" s="45" t="s">
        <v>390</v>
      </c>
      <c r="B303" s="45" t="s">
        <v>391</v>
      </c>
      <c r="C303" s="46" t="s">
        <v>397</v>
      </c>
      <c r="D303" s="45" t="s">
        <v>398</v>
      </c>
      <c r="E303" s="25">
        <v>5</v>
      </c>
      <c r="F303" s="14">
        <v>14</v>
      </c>
      <c r="G303" s="14">
        <v>78.83</v>
      </c>
      <c r="H303" s="16">
        <f t="shared" si="25"/>
        <v>79.5987408961857</v>
      </c>
      <c r="I303" s="16">
        <f t="shared" si="21"/>
        <v>69.9243704480928</v>
      </c>
      <c r="J303" s="16"/>
    </row>
    <row r="304" ht="20" customHeight="1" spans="1:10">
      <c r="A304" s="45" t="s">
        <v>390</v>
      </c>
      <c r="B304" s="45" t="s">
        <v>391</v>
      </c>
      <c r="C304" s="46" t="s">
        <v>399</v>
      </c>
      <c r="D304" s="45" t="s">
        <v>328</v>
      </c>
      <c r="E304" s="25">
        <v>5</v>
      </c>
      <c r="F304" s="14">
        <v>19</v>
      </c>
      <c r="G304" s="14">
        <v>85.83</v>
      </c>
      <c r="H304" s="16">
        <f t="shared" si="25"/>
        <v>86.6670040735712</v>
      </c>
      <c r="I304" s="16">
        <f t="shared" si="21"/>
        <v>77.4585020367856</v>
      </c>
      <c r="J304" s="16"/>
    </row>
    <row r="305" ht="20" customHeight="1" spans="1:10">
      <c r="A305" s="45" t="s">
        <v>390</v>
      </c>
      <c r="B305" s="45" t="s">
        <v>391</v>
      </c>
      <c r="C305" s="46" t="s">
        <v>400</v>
      </c>
      <c r="D305" s="45" t="s">
        <v>401</v>
      </c>
      <c r="E305" s="25">
        <v>5</v>
      </c>
      <c r="F305" s="14">
        <v>20</v>
      </c>
      <c r="G305" s="14">
        <v>76.33</v>
      </c>
      <c r="H305" s="16">
        <f t="shared" si="25"/>
        <v>77.0743611899765</v>
      </c>
      <c r="I305" s="16">
        <f t="shared" si="21"/>
        <v>70.6621805949883</v>
      </c>
      <c r="J305" s="16"/>
    </row>
    <row r="306" ht="20" customHeight="1" spans="1:10">
      <c r="A306" s="45" t="s">
        <v>390</v>
      </c>
      <c r="B306" s="45" t="s">
        <v>391</v>
      </c>
      <c r="C306" s="46" t="s">
        <v>402</v>
      </c>
      <c r="D306" s="45" t="s">
        <v>403</v>
      </c>
      <c r="E306" s="25">
        <v>5</v>
      </c>
      <c r="F306" s="14">
        <v>22</v>
      </c>
      <c r="G306" s="14">
        <v>88.5</v>
      </c>
      <c r="H306" s="16">
        <f t="shared" si="25"/>
        <v>89.3630415998025</v>
      </c>
      <c r="I306" s="16">
        <f t="shared" si="21"/>
        <v>81.6815207999012</v>
      </c>
      <c r="J306" s="16"/>
    </row>
    <row r="307" ht="20" customHeight="1" spans="1:10">
      <c r="A307" s="45" t="s">
        <v>390</v>
      </c>
      <c r="B307" s="45" t="s">
        <v>391</v>
      </c>
      <c r="C307" s="46" t="s">
        <v>404</v>
      </c>
      <c r="D307" s="45" t="s">
        <v>405</v>
      </c>
      <c r="E307" s="25">
        <v>5</v>
      </c>
      <c r="F307" s="14">
        <v>29</v>
      </c>
      <c r="G307" s="14">
        <v>76.33</v>
      </c>
      <c r="H307" s="16">
        <f t="shared" si="25"/>
        <v>77.0743611899765</v>
      </c>
      <c r="I307" s="16">
        <f t="shared" si="21"/>
        <v>69.5371805949883</v>
      </c>
      <c r="J307" s="16"/>
    </row>
    <row r="308" ht="20" customHeight="1" spans="1:10">
      <c r="A308" s="45" t="s">
        <v>390</v>
      </c>
      <c r="B308" s="45" t="s">
        <v>391</v>
      </c>
      <c r="C308" s="46" t="s">
        <v>406</v>
      </c>
      <c r="D308" s="45" t="s">
        <v>407</v>
      </c>
      <c r="E308" s="25">
        <v>5</v>
      </c>
      <c r="F308" s="14">
        <v>30</v>
      </c>
      <c r="G308" s="14">
        <v>82.33</v>
      </c>
      <c r="H308" s="16">
        <f t="shared" si="25"/>
        <v>83.1328724848784</v>
      </c>
      <c r="I308" s="16">
        <f t="shared" si="21"/>
        <v>73.9414362424392</v>
      </c>
      <c r="J308" s="16"/>
    </row>
    <row r="309" ht="20" customHeight="1" spans="1:10">
      <c r="A309" s="45" t="s">
        <v>390</v>
      </c>
      <c r="B309" s="45" t="s">
        <v>391</v>
      </c>
      <c r="C309" s="46" t="s">
        <v>408</v>
      </c>
      <c r="D309" s="45" t="s">
        <v>409</v>
      </c>
      <c r="E309" s="25">
        <v>5</v>
      </c>
      <c r="F309" s="14">
        <v>31</v>
      </c>
      <c r="G309" s="14">
        <v>85</v>
      </c>
      <c r="H309" s="16">
        <f t="shared" si="25"/>
        <v>85.8289100111097</v>
      </c>
      <c r="I309" s="16">
        <f t="shared" si="21"/>
        <v>76.4144550055549</v>
      </c>
      <c r="J309" s="16"/>
    </row>
    <row r="310" ht="20" customHeight="1" spans="1:10">
      <c r="A310" s="45" t="s">
        <v>390</v>
      </c>
      <c r="B310" s="45" t="s">
        <v>391</v>
      </c>
      <c r="C310" s="46" t="s">
        <v>410</v>
      </c>
      <c r="D310" s="45" t="s">
        <v>411</v>
      </c>
      <c r="E310" s="25">
        <v>5</v>
      </c>
      <c r="F310" s="14">
        <v>33</v>
      </c>
      <c r="G310" s="14">
        <v>81.83</v>
      </c>
      <c r="H310" s="16">
        <f t="shared" si="25"/>
        <v>82.6279965436366</v>
      </c>
      <c r="I310" s="16">
        <f t="shared" si="21"/>
        <v>73.8139982718183</v>
      </c>
      <c r="J310" s="16"/>
    </row>
    <row r="311" ht="20" customHeight="1" spans="1:10">
      <c r="A311" s="45" t="s">
        <v>390</v>
      </c>
      <c r="B311" s="45" t="s">
        <v>391</v>
      </c>
      <c r="C311" s="46" t="s">
        <v>412</v>
      </c>
      <c r="D311" s="45" t="s">
        <v>413</v>
      </c>
      <c r="E311" s="25">
        <v>6</v>
      </c>
      <c r="F311" s="14">
        <v>6</v>
      </c>
      <c r="G311" s="14">
        <v>87</v>
      </c>
      <c r="H311" s="16">
        <f t="shared" ref="H311:H322" si="26">81.8/82.53*G311</f>
        <v>86.230461650309</v>
      </c>
      <c r="I311" s="16">
        <f t="shared" si="21"/>
        <v>76.4902308251545</v>
      </c>
      <c r="J311" s="16"/>
    </row>
    <row r="312" ht="20" customHeight="1" spans="1:10">
      <c r="A312" s="45" t="s">
        <v>390</v>
      </c>
      <c r="B312" s="45" t="s">
        <v>391</v>
      </c>
      <c r="C312" s="46" t="s">
        <v>414</v>
      </c>
      <c r="D312" s="45" t="s">
        <v>409</v>
      </c>
      <c r="E312" s="25">
        <v>6</v>
      </c>
      <c r="F312" s="14">
        <v>9</v>
      </c>
      <c r="G312" s="14">
        <v>82</v>
      </c>
      <c r="H312" s="16">
        <f t="shared" si="26"/>
        <v>81.2746879922452</v>
      </c>
      <c r="I312" s="16">
        <f t="shared" si="21"/>
        <v>74.1373439961226</v>
      </c>
      <c r="J312" s="16"/>
    </row>
    <row r="313" ht="20" customHeight="1" spans="1:10">
      <c r="A313" s="45" t="s">
        <v>390</v>
      </c>
      <c r="B313" s="45" t="s">
        <v>391</v>
      </c>
      <c r="C313" s="46" t="s">
        <v>415</v>
      </c>
      <c r="D313" s="45" t="s">
        <v>416</v>
      </c>
      <c r="E313" s="25">
        <v>6</v>
      </c>
      <c r="F313" s="14">
        <v>10</v>
      </c>
      <c r="G313" s="14">
        <v>86.5</v>
      </c>
      <c r="H313" s="16">
        <f t="shared" si="26"/>
        <v>85.7348842845026</v>
      </c>
      <c r="I313" s="16">
        <f t="shared" si="21"/>
        <v>74.6174421422513</v>
      </c>
      <c r="J313" s="16"/>
    </row>
    <row r="314" ht="20" customHeight="1" spans="1:10">
      <c r="A314" s="45" t="s">
        <v>390</v>
      </c>
      <c r="B314" s="45" t="s">
        <v>391</v>
      </c>
      <c r="C314" s="46" t="s">
        <v>417</v>
      </c>
      <c r="D314" s="45" t="s">
        <v>407</v>
      </c>
      <c r="E314" s="25">
        <v>6</v>
      </c>
      <c r="F314" s="14">
        <v>12</v>
      </c>
      <c r="G314" s="14">
        <v>77.67</v>
      </c>
      <c r="H314" s="16">
        <f t="shared" si="26"/>
        <v>76.982988004362</v>
      </c>
      <c r="I314" s="16">
        <f t="shared" si="21"/>
        <v>70.866494002181</v>
      </c>
      <c r="J314" s="16"/>
    </row>
    <row r="315" ht="20" customHeight="1" spans="1:10">
      <c r="A315" s="45" t="s">
        <v>390</v>
      </c>
      <c r="B315" s="45" t="s">
        <v>391</v>
      </c>
      <c r="C315" s="46" t="s">
        <v>418</v>
      </c>
      <c r="D315" s="45" t="s">
        <v>411</v>
      </c>
      <c r="E315" s="25">
        <v>6</v>
      </c>
      <c r="F315" s="14">
        <v>17</v>
      </c>
      <c r="G315" s="14">
        <v>88</v>
      </c>
      <c r="H315" s="16">
        <f t="shared" si="26"/>
        <v>87.2216163819217</v>
      </c>
      <c r="I315" s="16">
        <f t="shared" si="21"/>
        <v>76.1108081909609</v>
      </c>
      <c r="J315" s="16"/>
    </row>
    <row r="316" ht="20" customHeight="1" spans="1:10">
      <c r="A316" s="45" t="s">
        <v>390</v>
      </c>
      <c r="B316" s="45" t="s">
        <v>391</v>
      </c>
      <c r="C316" s="46" t="s">
        <v>419</v>
      </c>
      <c r="D316" s="45" t="s">
        <v>407</v>
      </c>
      <c r="E316" s="25">
        <v>6</v>
      </c>
      <c r="F316" s="14">
        <v>19</v>
      </c>
      <c r="G316" s="14">
        <v>86</v>
      </c>
      <c r="H316" s="16">
        <f t="shared" si="26"/>
        <v>85.2393069186962</v>
      </c>
      <c r="I316" s="16">
        <f t="shared" si="21"/>
        <v>74.9946534593481</v>
      </c>
      <c r="J316" s="16"/>
    </row>
    <row r="317" ht="20" customHeight="1" spans="1:10">
      <c r="A317" s="47" t="s">
        <v>390</v>
      </c>
      <c r="B317" s="45" t="s">
        <v>391</v>
      </c>
      <c r="C317" s="48" t="s">
        <v>420</v>
      </c>
      <c r="D317" s="47" t="s">
        <v>421</v>
      </c>
      <c r="E317" s="25">
        <v>6</v>
      </c>
      <c r="F317" s="14">
        <v>20</v>
      </c>
      <c r="G317" s="14">
        <v>81</v>
      </c>
      <c r="H317" s="16">
        <f t="shared" si="26"/>
        <v>80.2835332606325</v>
      </c>
      <c r="I317" s="16">
        <f t="shared" si="21"/>
        <v>70.0167666303163</v>
      </c>
      <c r="J317" s="16"/>
    </row>
    <row r="318" ht="20" customHeight="1" spans="1:10">
      <c r="A318" s="45" t="s">
        <v>390</v>
      </c>
      <c r="B318" s="45" t="s">
        <v>391</v>
      </c>
      <c r="C318" s="46" t="s">
        <v>422</v>
      </c>
      <c r="D318" s="45" t="s">
        <v>423</v>
      </c>
      <c r="E318" s="25">
        <v>6</v>
      </c>
      <c r="F318" s="14">
        <v>21</v>
      </c>
      <c r="G318" s="14">
        <v>78</v>
      </c>
      <c r="H318" s="16">
        <f t="shared" si="26"/>
        <v>77.3100690657943</v>
      </c>
      <c r="I318" s="16">
        <f t="shared" si="21"/>
        <v>70.1550345328971</v>
      </c>
      <c r="J318" s="16"/>
    </row>
    <row r="319" ht="20" customHeight="1" spans="1:10">
      <c r="A319" s="45" t="s">
        <v>390</v>
      </c>
      <c r="B319" s="45" t="s">
        <v>391</v>
      </c>
      <c r="C319" s="46" t="s">
        <v>424</v>
      </c>
      <c r="D319" s="45" t="s">
        <v>413</v>
      </c>
      <c r="E319" s="25">
        <v>6</v>
      </c>
      <c r="F319" s="14">
        <v>23</v>
      </c>
      <c r="G319" s="14">
        <v>81.33</v>
      </c>
      <c r="H319" s="16">
        <f t="shared" si="26"/>
        <v>80.6106143220647</v>
      </c>
      <c r="I319" s="16">
        <f t="shared" si="21"/>
        <v>73.6803071610323</v>
      </c>
      <c r="J319" s="16"/>
    </row>
    <row r="320" ht="20" customHeight="1" spans="1:10">
      <c r="A320" s="45" t="s">
        <v>390</v>
      </c>
      <c r="B320" s="45" t="s">
        <v>391</v>
      </c>
      <c r="C320" s="46" t="s">
        <v>425</v>
      </c>
      <c r="D320" s="45" t="s">
        <v>426</v>
      </c>
      <c r="E320" s="25">
        <v>6</v>
      </c>
      <c r="F320" s="14">
        <v>25</v>
      </c>
      <c r="G320" s="14">
        <v>82</v>
      </c>
      <c r="H320" s="16">
        <f t="shared" si="26"/>
        <v>81.2746879922452</v>
      </c>
      <c r="I320" s="16">
        <f t="shared" si="21"/>
        <v>71.7623439961226</v>
      </c>
      <c r="J320" s="16"/>
    </row>
    <row r="321" ht="20" customHeight="1" spans="1:10">
      <c r="A321" s="45" t="s">
        <v>390</v>
      </c>
      <c r="B321" s="45" t="s">
        <v>391</v>
      </c>
      <c r="C321" s="46" t="s">
        <v>427</v>
      </c>
      <c r="D321" s="45" t="s">
        <v>371</v>
      </c>
      <c r="E321" s="25">
        <v>6</v>
      </c>
      <c r="F321" s="14">
        <v>29</v>
      </c>
      <c r="G321" s="14">
        <v>79</v>
      </c>
      <c r="H321" s="16">
        <f t="shared" si="26"/>
        <v>78.301223797407</v>
      </c>
      <c r="I321" s="16">
        <f t="shared" si="21"/>
        <v>73.1506118987035</v>
      </c>
      <c r="J321" s="16"/>
    </row>
    <row r="322" ht="20" customHeight="1" spans="1:10">
      <c r="A322" s="45" t="s">
        <v>390</v>
      </c>
      <c r="B322" s="45" t="s">
        <v>391</v>
      </c>
      <c r="C322" s="46" t="s">
        <v>428</v>
      </c>
      <c r="D322" s="45" t="s">
        <v>429</v>
      </c>
      <c r="E322" s="25">
        <v>6</v>
      </c>
      <c r="F322" s="14">
        <v>31</v>
      </c>
      <c r="G322" s="14">
        <v>81.33</v>
      </c>
      <c r="H322" s="16">
        <f t="shared" si="26"/>
        <v>80.6106143220647</v>
      </c>
      <c r="I322" s="16">
        <f t="shared" si="21"/>
        <v>77.8053071610323</v>
      </c>
      <c r="J322" s="16"/>
    </row>
    <row r="323" ht="20" customHeight="1" spans="1:10">
      <c r="A323" s="45" t="s">
        <v>390</v>
      </c>
      <c r="B323" s="45" t="s">
        <v>391</v>
      </c>
      <c r="C323" s="46" t="s">
        <v>430</v>
      </c>
      <c r="D323" s="45" t="s">
        <v>382</v>
      </c>
      <c r="E323" s="25">
        <v>7</v>
      </c>
      <c r="F323" s="14">
        <v>1</v>
      </c>
      <c r="G323" s="14">
        <v>84.67</v>
      </c>
      <c r="H323" s="16">
        <f t="shared" ref="H323:H334" si="27">81.8/81.88*G323</f>
        <v>84.5872740595994</v>
      </c>
      <c r="I323" s="16">
        <f t="shared" ref="I323:I358" si="28">D323*0.25+H323*0.5</f>
        <v>76.7936370297997</v>
      </c>
      <c r="J323" s="16"/>
    </row>
    <row r="324" ht="20" customHeight="1" spans="1:10">
      <c r="A324" s="45" t="s">
        <v>390</v>
      </c>
      <c r="B324" s="45" t="s">
        <v>391</v>
      </c>
      <c r="C324" s="46" t="s">
        <v>431</v>
      </c>
      <c r="D324" s="45" t="s">
        <v>411</v>
      </c>
      <c r="E324" s="25">
        <v>7</v>
      </c>
      <c r="F324" s="14">
        <v>2</v>
      </c>
      <c r="G324" s="14">
        <v>79.67</v>
      </c>
      <c r="H324" s="16">
        <f t="shared" si="27"/>
        <v>79.5921592574499</v>
      </c>
      <c r="I324" s="16">
        <f t="shared" si="28"/>
        <v>72.296079628725</v>
      </c>
      <c r="J324" s="16"/>
    </row>
    <row r="325" ht="20" customHeight="1" spans="1:10">
      <c r="A325" s="45" t="s">
        <v>390</v>
      </c>
      <c r="B325" s="45" t="s">
        <v>391</v>
      </c>
      <c r="C325" s="46" t="s">
        <v>432</v>
      </c>
      <c r="D325" s="45" t="s">
        <v>433</v>
      </c>
      <c r="E325" s="25">
        <v>7</v>
      </c>
      <c r="F325" s="14">
        <v>3</v>
      </c>
      <c r="G325" s="14">
        <v>83</v>
      </c>
      <c r="H325" s="16">
        <f t="shared" si="27"/>
        <v>82.9189057156815</v>
      </c>
      <c r="I325" s="16">
        <f t="shared" si="28"/>
        <v>77.3344528578407</v>
      </c>
      <c r="J325" s="16"/>
    </row>
    <row r="326" ht="20" customHeight="1" spans="1:10">
      <c r="A326" s="45" t="s">
        <v>390</v>
      </c>
      <c r="B326" s="45" t="s">
        <v>391</v>
      </c>
      <c r="C326" s="46" t="s">
        <v>434</v>
      </c>
      <c r="D326" s="45" t="s">
        <v>435</v>
      </c>
      <c r="E326" s="25">
        <v>7</v>
      </c>
      <c r="F326" s="14">
        <v>9</v>
      </c>
      <c r="G326" s="14">
        <v>82.67</v>
      </c>
      <c r="H326" s="16">
        <f t="shared" si="27"/>
        <v>82.5892281387396</v>
      </c>
      <c r="I326" s="16">
        <f t="shared" si="28"/>
        <v>72.5446140693698</v>
      </c>
      <c r="J326" s="16"/>
    </row>
    <row r="327" ht="20" customHeight="1" spans="1:10">
      <c r="A327" s="45" t="s">
        <v>390</v>
      </c>
      <c r="B327" s="45" t="s">
        <v>391</v>
      </c>
      <c r="C327" s="46" t="s">
        <v>436</v>
      </c>
      <c r="D327" s="45" t="s">
        <v>437</v>
      </c>
      <c r="E327" s="25">
        <v>7</v>
      </c>
      <c r="F327" s="14">
        <v>12</v>
      </c>
      <c r="G327" s="14">
        <v>82.67</v>
      </c>
      <c r="H327" s="16">
        <f t="shared" si="27"/>
        <v>82.5892281387396</v>
      </c>
      <c r="I327" s="16">
        <f t="shared" si="28"/>
        <v>74.0446140693698</v>
      </c>
      <c r="J327" s="16"/>
    </row>
    <row r="328" ht="20" customHeight="1" spans="1:10">
      <c r="A328" s="45" t="s">
        <v>390</v>
      </c>
      <c r="B328" s="45" t="s">
        <v>391</v>
      </c>
      <c r="C328" s="46" t="s">
        <v>438</v>
      </c>
      <c r="D328" s="45" t="s">
        <v>343</v>
      </c>
      <c r="E328" s="25">
        <v>7</v>
      </c>
      <c r="F328" s="14">
        <v>16</v>
      </c>
      <c r="G328" s="14">
        <v>80</v>
      </c>
      <c r="H328" s="16">
        <f t="shared" si="27"/>
        <v>79.9218368343918</v>
      </c>
      <c r="I328" s="16">
        <f t="shared" si="28"/>
        <v>74.7109184171959</v>
      </c>
      <c r="J328" s="16"/>
    </row>
    <row r="329" ht="20" customHeight="1" spans="1:10">
      <c r="A329" s="45" t="s">
        <v>390</v>
      </c>
      <c r="B329" s="45" t="s">
        <v>391</v>
      </c>
      <c r="C329" s="46" t="s">
        <v>439</v>
      </c>
      <c r="D329" s="45" t="s">
        <v>440</v>
      </c>
      <c r="E329" s="25">
        <v>7</v>
      </c>
      <c r="F329" s="14">
        <v>21</v>
      </c>
      <c r="G329" s="14">
        <v>83.67</v>
      </c>
      <c r="H329" s="16">
        <f t="shared" si="27"/>
        <v>83.5882510991695</v>
      </c>
      <c r="I329" s="16">
        <f t="shared" si="28"/>
        <v>73.7941255495848</v>
      </c>
      <c r="J329" s="16"/>
    </row>
    <row r="330" ht="20" customHeight="1" spans="1:10">
      <c r="A330" s="45" t="s">
        <v>390</v>
      </c>
      <c r="B330" s="45" t="s">
        <v>391</v>
      </c>
      <c r="C330" s="46" t="s">
        <v>441</v>
      </c>
      <c r="D330" s="45" t="s">
        <v>442</v>
      </c>
      <c r="E330" s="25">
        <v>7</v>
      </c>
      <c r="F330" s="14">
        <v>24</v>
      </c>
      <c r="G330" s="14">
        <v>83.67</v>
      </c>
      <c r="H330" s="16">
        <f t="shared" si="27"/>
        <v>83.5882510991695</v>
      </c>
      <c r="I330" s="16">
        <f t="shared" si="28"/>
        <v>74.0441255495848</v>
      </c>
      <c r="J330" s="16"/>
    </row>
    <row r="331" ht="20" customHeight="1" spans="1:10">
      <c r="A331" s="45" t="s">
        <v>390</v>
      </c>
      <c r="B331" s="45" t="s">
        <v>391</v>
      </c>
      <c r="C331" s="46" t="s">
        <v>443</v>
      </c>
      <c r="D331" s="45" t="s">
        <v>444</v>
      </c>
      <c r="E331" s="25">
        <v>7</v>
      </c>
      <c r="F331" s="14">
        <v>25</v>
      </c>
      <c r="G331" s="14">
        <v>85.67</v>
      </c>
      <c r="H331" s="16">
        <f t="shared" si="27"/>
        <v>85.5862970200293</v>
      </c>
      <c r="I331" s="16">
        <f t="shared" si="28"/>
        <v>77.6681485100147</v>
      </c>
      <c r="J331" s="16"/>
    </row>
    <row r="332" ht="20" customHeight="1" spans="1:10">
      <c r="A332" s="45" t="s">
        <v>390</v>
      </c>
      <c r="B332" s="45" t="s">
        <v>391</v>
      </c>
      <c r="C332" s="46" t="s">
        <v>445</v>
      </c>
      <c r="D332" s="45" t="s">
        <v>446</v>
      </c>
      <c r="E332" s="25">
        <v>7</v>
      </c>
      <c r="F332" s="14">
        <v>27</v>
      </c>
      <c r="G332" s="14">
        <v>82.67</v>
      </c>
      <c r="H332" s="16">
        <f t="shared" si="27"/>
        <v>82.5892281387396</v>
      </c>
      <c r="I332" s="16">
        <f t="shared" si="28"/>
        <v>74.5446140693698</v>
      </c>
      <c r="J332" s="16"/>
    </row>
    <row r="333" ht="20" customHeight="1" spans="1:10">
      <c r="A333" s="45" t="s">
        <v>390</v>
      </c>
      <c r="B333" s="45" t="s">
        <v>391</v>
      </c>
      <c r="C333" s="46" t="s">
        <v>447</v>
      </c>
      <c r="D333" s="45" t="s">
        <v>413</v>
      </c>
      <c r="E333" s="25">
        <v>7</v>
      </c>
      <c r="F333" s="14">
        <v>28</v>
      </c>
      <c r="G333" s="14">
        <v>85</v>
      </c>
      <c r="H333" s="16">
        <f t="shared" si="27"/>
        <v>84.9169516365413</v>
      </c>
      <c r="I333" s="16">
        <f t="shared" si="28"/>
        <v>75.8334758182706</v>
      </c>
      <c r="J333" s="16"/>
    </row>
    <row r="334" ht="20" customHeight="1" spans="1:10">
      <c r="A334" s="45" t="s">
        <v>390</v>
      </c>
      <c r="B334" s="45" t="s">
        <v>391</v>
      </c>
      <c r="C334" s="46" t="s">
        <v>448</v>
      </c>
      <c r="D334" s="45" t="s">
        <v>449</v>
      </c>
      <c r="E334" s="25">
        <v>7</v>
      </c>
      <c r="F334" s="14">
        <v>32</v>
      </c>
      <c r="G334" s="14">
        <v>76.33</v>
      </c>
      <c r="H334" s="16">
        <f t="shared" si="27"/>
        <v>76.2554225696141</v>
      </c>
      <c r="I334" s="16">
        <f t="shared" si="28"/>
        <v>68.127711284807</v>
      </c>
      <c r="J334" s="16"/>
    </row>
    <row r="335" ht="20" customHeight="1" spans="1:10">
      <c r="A335" s="45" t="s">
        <v>450</v>
      </c>
      <c r="B335" s="45" t="s">
        <v>451</v>
      </c>
      <c r="C335" s="46" t="s">
        <v>452</v>
      </c>
      <c r="D335" s="45" t="s">
        <v>453</v>
      </c>
      <c r="E335" s="25">
        <v>8</v>
      </c>
      <c r="F335" s="14">
        <v>3</v>
      </c>
      <c r="G335" s="14">
        <v>82.83</v>
      </c>
      <c r="H335" s="16">
        <f t="shared" ref="H335:H344" si="29">80.99/80.78*G335</f>
        <v>83.0453292894281</v>
      </c>
      <c r="I335" s="16">
        <f t="shared" si="28"/>
        <v>82.022664644714</v>
      </c>
      <c r="J335" s="16"/>
    </row>
    <row r="336" ht="20" customHeight="1" spans="1:10">
      <c r="A336" s="45" t="s">
        <v>450</v>
      </c>
      <c r="B336" s="45" t="s">
        <v>451</v>
      </c>
      <c r="C336" s="46" t="s">
        <v>454</v>
      </c>
      <c r="D336" s="45" t="s">
        <v>351</v>
      </c>
      <c r="E336" s="25">
        <v>8</v>
      </c>
      <c r="F336" s="14">
        <v>4</v>
      </c>
      <c r="G336" s="14">
        <v>76.33</v>
      </c>
      <c r="H336" s="16">
        <f t="shared" si="29"/>
        <v>76.528431542461</v>
      </c>
      <c r="I336" s="16">
        <f t="shared" si="28"/>
        <v>72.6392157712305</v>
      </c>
      <c r="J336" s="16"/>
    </row>
    <row r="337" ht="20" customHeight="1" spans="1:10">
      <c r="A337" s="45" t="s">
        <v>450</v>
      </c>
      <c r="B337" s="45" t="s">
        <v>451</v>
      </c>
      <c r="C337" s="46" t="s">
        <v>455</v>
      </c>
      <c r="D337" s="45" t="s">
        <v>328</v>
      </c>
      <c r="E337" s="25">
        <v>8</v>
      </c>
      <c r="F337" s="14">
        <v>5</v>
      </c>
      <c r="G337" s="14">
        <v>81</v>
      </c>
      <c r="H337" s="16">
        <f t="shared" si="29"/>
        <v>81.2105719237435</v>
      </c>
      <c r="I337" s="16">
        <f t="shared" si="28"/>
        <v>74.7302859618717</v>
      </c>
      <c r="J337" s="16"/>
    </row>
    <row r="338" ht="20" customHeight="1" spans="1:10">
      <c r="A338" s="45" t="s">
        <v>450</v>
      </c>
      <c r="B338" s="45" t="s">
        <v>451</v>
      </c>
      <c r="C338" s="46" t="s">
        <v>456</v>
      </c>
      <c r="D338" s="45" t="s">
        <v>371</v>
      </c>
      <c r="E338" s="25">
        <v>8</v>
      </c>
      <c r="F338" s="14">
        <v>7</v>
      </c>
      <c r="G338" s="14">
        <v>82.67</v>
      </c>
      <c r="H338" s="16">
        <f t="shared" si="29"/>
        <v>82.8849133448874</v>
      </c>
      <c r="I338" s="16">
        <f t="shared" si="28"/>
        <v>75.4424566724437</v>
      </c>
      <c r="J338" s="16"/>
    </row>
    <row r="339" ht="20" customHeight="1" spans="1:10">
      <c r="A339" s="45" t="s">
        <v>450</v>
      </c>
      <c r="B339" s="45" t="s">
        <v>451</v>
      </c>
      <c r="C339" s="46" t="s">
        <v>457</v>
      </c>
      <c r="D339" s="45" t="s">
        <v>458</v>
      </c>
      <c r="E339" s="25">
        <v>8</v>
      </c>
      <c r="F339" s="14">
        <v>8</v>
      </c>
      <c r="G339" s="14">
        <v>85</v>
      </c>
      <c r="H339" s="16">
        <f t="shared" si="29"/>
        <v>85.2209705372617</v>
      </c>
      <c r="I339" s="16">
        <f t="shared" si="28"/>
        <v>79.4854852686308</v>
      </c>
      <c r="J339" s="16"/>
    </row>
    <row r="340" ht="20" customHeight="1" spans="1:10">
      <c r="A340" s="45" t="s">
        <v>450</v>
      </c>
      <c r="B340" s="45" t="s">
        <v>451</v>
      </c>
      <c r="C340" s="46" t="s">
        <v>459</v>
      </c>
      <c r="D340" s="45" t="s">
        <v>460</v>
      </c>
      <c r="E340" s="25">
        <v>8</v>
      </c>
      <c r="F340" s="14">
        <v>12</v>
      </c>
      <c r="G340" s="14">
        <v>80</v>
      </c>
      <c r="H340" s="16">
        <f t="shared" si="29"/>
        <v>80.207972270364</v>
      </c>
      <c r="I340" s="16">
        <f t="shared" si="28"/>
        <v>72.728986135182</v>
      </c>
      <c r="J340" s="16"/>
    </row>
    <row r="341" ht="20" customHeight="1" spans="1:10">
      <c r="A341" s="45" t="s">
        <v>450</v>
      </c>
      <c r="B341" s="45" t="s">
        <v>451</v>
      </c>
      <c r="C341" s="46" t="s">
        <v>461</v>
      </c>
      <c r="D341" s="45" t="s">
        <v>326</v>
      </c>
      <c r="E341" s="25">
        <v>8</v>
      </c>
      <c r="F341" s="14">
        <v>17</v>
      </c>
      <c r="G341" s="14">
        <v>80.83</v>
      </c>
      <c r="H341" s="16">
        <f t="shared" si="29"/>
        <v>81.040129982669</v>
      </c>
      <c r="I341" s="16">
        <f t="shared" si="28"/>
        <v>75.5200649913345</v>
      </c>
      <c r="J341" s="16"/>
    </row>
    <row r="342" ht="20" customHeight="1" spans="1:10">
      <c r="A342" s="45" t="s">
        <v>450</v>
      </c>
      <c r="B342" s="45" t="s">
        <v>451</v>
      </c>
      <c r="C342" s="46" t="s">
        <v>462</v>
      </c>
      <c r="D342" s="45" t="s">
        <v>444</v>
      </c>
      <c r="E342" s="25">
        <v>8</v>
      </c>
      <c r="F342" s="14">
        <v>25</v>
      </c>
      <c r="G342" s="14">
        <v>82.67</v>
      </c>
      <c r="H342" s="16">
        <f t="shared" si="29"/>
        <v>82.8849133448874</v>
      </c>
      <c r="I342" s="16">
        <f t="shared" si="28"/>
        <v>76.3174566724437</v>
      </c>
      <c r="J342" s="16"/>
    </row>
    <row r="343" ht="20" customHeight="1" spans="1:10">
      <c r="A343" s="45" t="s">
        <v>450</v>
      </c>
      <c r="B343" s="45" t="s">
        <v>451</v>
      </c>
      <c r="C343" s="46" t="s">
        <v>463</v>
      </c>
      <c r="D343" s="45" t="s">
        <v>437</v>
      </c>
      <c r="E343" s="25">
        <v>8</v>
      </c>
      <c r="F343" s="14">
        <v>27</v>
      </c>
      <c r="G343" s="14">
        <v>81.33</v>
      </c>
      <c r="H343" s="16">
        <f t="shared" si="29"/>
        <v>81.5414298093587</v>
      </c>
      <c r="I343" s="16">
        <f t="shared" si="28"/>
        <v>73.5207149046794</v>
      </c>
      <c r="J343" s="16"/>
    </row>
    <row r="344" ht="20" customHeight="1" spans="1:10">
      <c r="A344" s="45" t="s">
        <v>450</v>
      </c>
      <c r="B344" s="45" t="s">
        <v>451</v>
      </c>
      <c r="C344" s="46" t="s">
        <v>464</v>
      </c>
      <c r="D344" s="45" t="s">
        <v>366</v>
      </c>
      <c r="E344" s="25">
        <v>8</v>
      </c>
      <c r="F344" s="14">
        <v>28</v>
      </c>
      <c r="G344" s="14">
        <v>78.33</v>
      </c>
      <c r="H344" s="16">
        <f t="shared" si="29"/>
        <v>78.5336308492201</v>
      </c>
      <c r="I344" s="16">
        <f t="shared" si="28"/>
        <v>73.5168154246101</v>
      </c>
      <c r="J344" s="16"/>
    </row>
    <row r="345" ht="20" customHeight="1" spans="1:10">
      <c r="A345" s="45" t="s">
        <v>450</v>
      </c>
      <c r="B345" s="45" t="s">
        <v>451</v>
      </c>
      <c r="C345" s="46" t="s">
        <v>465</v>
      </c>
      <c r="D345" s="45" t="s">
        <v>371</v>
      </c>
      <c r="E345" s="25">
        <v>9</v>
      </c>
      <c r="F345" s="14">
        <v>1</v>
      </c>
      <c r="G345" s="14">
        <v>76.04</v>
      </c>
      <c r="H345" s="16">
        <f t="shared" ref="H345:H354" si="30">80.99/80.86*G345</f>
        <v>76.1622508038585</v>
      </c>
      <c r="I345" s="16">
        <f t="shared" si="28"/>
        <v>72.0811254019293</v>
      </c>
      <c r="J345" s="16"/>
    </row>
    <row r="346" ht="20" customHeight="1" spans="1:10">
      <c r="A346" s="45" t="s">
        <v>450</v>
      </c>
      <c r="B346" s="45" t="s">
        <v>451</v>
      </c>
      <c r="C346" s="46" t="s">
        <v>466</v>
      </c>
      <c r="D346" s="45" t="s">
        <v>467</v>
      </c>
      <c r="E346" s="25">
        <v>9</v>
      </c>
      <c r="F346" s="14">
        <v>2</v>
      </c>
      <c r="G346" s="14">
        <v>84.02</v>
      </c>
      <c r="H346" s="16">
        <f t="shared" si="30"/>
        <v>84.1550803858521</v>
      </c>
      <c r="I346" s="16">
        <f t="shared" si="28"/>
        <v>78.577540192926</v>
      </c>
      <c r="J346" s="16"/>
    </row>
    <row r="347" ht="20" customHeight="1" spans="1:10">
      <c r="A347" s="45" t="s">
        <v>450</v>
      </c>
      <c r="B347" s="45" t="s">
        <v>451</v>
      </c>
      <c r="C347" s="46" t="s">
        <v>468</v>
      </c>
      <c r="D347" s="45" t="s">
        <v>444</v>
      </c>
      <c r="E347" s="25">
        <v>9</v>
      </c>
      <c r="F347" s="14">
        <v>4</v>
      </c>
      <c r="G347" s="14">
        <v>84.78</v>
      </c>
      <c r="H347" s="16">
        <f t="shared" si="30"/>
        <v>84.9163022508039</v>
      </c>
      <c r="I347" s="16">
        <f t="shared" si="28"/>
        <v>77.3331511254019</v>
      </c>
      <c r="J347" s="16"/>
    </row>
    <row r="348" ht="20" customHeight="1" spans="1:10">
      <c r="A348" s="45" t="s">
        <v>450</v>
      </c>
      <c r="B348" s="45" t="s">
        <v>451</v>
      </c>
      <c r="C348" s="46" t="s">
        <v>469</v>
      </c>
      <c r="D348" s="45" t="s">
        <v>328</v>
      </c>
      <c r="E348" s="25">
        <v>9</v>
      </c>
      <c r="F348" s="14">
        <v>8</v>
      </c>
      <c r="G348" s="14">
        <v>79.12</v>
      </c>
      <c r="H348" s="16">
        <f t="shared" si="30"/>
        <v>79.2472025723473</v>
      </c>
      <c r="I348" s="16">
        <f t="shared" si="28"/>
        <v>73.7486012861736</v>
      </c>
      <c r="J348" s="16"/>
    </row>
    <row r="349" ht="20" customHeight="1" spans="1:10">
      <c r="A349" s="45" t="s">
        <v>450</v>
      </c>
      <c r="B349" s="45" t="s">
        <v>451</v>
      </c>
      <c r="C349" s="46" t="s">
        <v>470</v>
      </c>
      <c r="D349" s="45" t="s">
        <v>444</v>
      </c>
      <c r="E349" s="25">
        <v>9</v>
      </c>
      <c r="F349" s="14">
        <v>10</v>
      </c>
      <c r="G349" s="14">
        <v>79.34</v>
      </c>
      <c r="H349" s="16">
        <f t="shared" si="30"/>
        <v>79.4675562700965</v>
      </c>
      <c r="I349" s="16">
        <f t="shared" si="28"/>
        <v>74.6087781350482</v>
      </c>
      <c r="J349" s="16"/>
    </row>
    <row r="350" ht="20" customHeight="1" spans="1:10">
      <c r="A350" s="45" t="s">
        <v>450</v>
      </c>
      <c r="B350" s="45" t="s">
        <v>451</v>
      </c>
      <c r="C350" s="46" t="s">
        <v>471</v>
      </c>
      <c r="D350" s="45" t="s">
        <v>444</v>
      </c>
      <c r="E350" s="25">
        <v>9</v>
      </c>
      <c r="F350" s="14">
        <v>11</v>
      </c>
      <c r="G350" s="14">
        <v>78.71</v>
      </c>
      <c r="H350" s="16">
        <f t="shared" si="30"/>
        <v>78.8365434083601</v>
      </c>
      <c r="I350" s="16">
        <f t="shared" si="28"/>
        <v>74.2932717041801</v>
      </c>
      <c r="J350" s="16"/>
    </row>
    <row r="351" ht="20" customHeight="1" spans="1:10">
      <c r="A351" s="45" t="s">
        <v>450</v>
      </c>
      <c r="B351" s="45" t="s">
        <v>451</v>
      </c>
      <c r="C351" s="46" t="s">
        <v>472</v>
      </c>
      <c r="D351" s="45" t="s">
        <v>345</v>
      </c>
      <c r="E351" s="25">
        <v>9</v>
      </c>
      <c r="F351" s="14">
        <v>13</v>
      </c>
      <c r="G351" s="14">
        <v>81.05</v>
      </c>
      <c r="H351" s="16">
        <f t="shared" si="30"/>
        <v>81.1803054662379</v>
      </c>
      <c r="I351" s="16">
        <f t="shared" si="28"/>
        <v>74.465152733119</v>
      </c>
      <c r="J351" s="16"/>
    </row>
    <row r="352" ht="20" customHeight="1" spans="1:10">
      <c r="A352" s="45" t="s">
        <v>450</v>
      </c>
      <c r="B352" s="45" t="s">
        <v>451</v>
      </c>
      <c r="C352" s="46" t="s">
        <v>473</v>
      </c>
      <c r="D352" s="45" t="s">
        <v>433</v>
      </c>
      <c r="E352" s="25">
        <v>9</v>
      </c>
      <c r="F352" s="14">
        <v>14</v>
      </c>
      <c r="G352" s="14">
        <v>78.72</v>
      </c>
      <c r="H352" s="16">
        <f t="shared" si="30"/>
        <v>78.8465594855305</v>
      </c>
      <c r="I352" s="16">
        <f t="shared" si="28"/>
        <v>75.2982797427653</v>
      </c>
      <c r="J352" s="16"/>
    </row>
    <row r="353" ht="20" customHeight="1" spans="1:10">
      <c r="A353" s="45" t="s">
        <v>450</v>
      </c>
      <c r="B353" s="45" t="s">
        <v>451</v>
      </c>
      <c r="C353" s="46" t="s">
        <v>474</v>
      </c>
      <c r="D353" s="45" t="s">
        <v>343</v>
      </c>
      <c r="E353" s="25">
        <v>9</v>
      </c>
      <c r="F353" s="14">
        <v>16</v>
      </c>
      <c r="G353" s="14">
        <v>84.02</v>
      </c>
      <c r="H353" s="16">
        <f t="shared" si="30"/>
        <v>84.1550803858521</v>
      </c>
      <c r="I353" s="16">
        <f t="shared" si="28"/>
        <v>76.827540192926</v>
      </c>
      <c r="J353" s="16"/>
    </row>
    <row r="354" ht="20" customHeight="1" spans="1:10">
      <c r="A354" s="45" t="s">
        <v>450</v>
      </c>
      <c r="B354" s="45" t="s">
        <v>451</v>
      </c>
      <c r="C354" s="46" t="s">
        <v>475</v>
      </c>
      <c r="D354" s="45" t="s">
        <v>349</v>
      </c>
      <c r="E354" s="25">
        <v>9</v>
      </c>
      <c r="F354" s="14">
        <v>24</v>
      </c>
      <c r="G354" s="14">
        <v>75.9</v>
      </c>
      <c r="H354" s="16">
        <f t="shared" si="30"/>
        <v>76.0220257234727</v>
      </c>
      <c r="I354" s="16">
        <f t="shared" si="28"/>
        <v>77.2610128617363</v>
      </c>
      <c r="J354" s="16"/>
    </row>
    <row r="355" ht="20" customHeight="1" spans="1:10">
      <c r="A355" s="45" t="s">
        <v>450</v>
      </c>
      <c r="B355" s="45" t="s">
        <v>451</v>
      </c>
      <c r="C355" s="46" t="s">
        <v>476</v>
      </c>
      <c r="D355" s="45" t="s">
        <v>467</v>
      </c>
      <c r="E355" s="25">
        <v>10</v>
      </c>
      <c r="F355" s="14">
        <v>1</v>
      </c>
      <c r="G355" s="14">
        <v>81.83</v>
      </c>
      <c r="H355" s="16">
        <f>80.99/81.65*G355</f>
        <v>81.1685450091855</v>
      </c>
      <c r="I355" s="16">
        <f t="shared" si="28"/>
        <v>77.0842725045928</v>
      </c>
      <c r="J355" s="16"/>
    </row>
    <row r="356" ht="20" customHeight="1" spans="1:10">
      <c r="A356" s="45" t="s">
        <v>450</v>
      </c>
      <c r="B356" s="45" t="s">
        <v>451</v>
      </c>
      <c r="C356" s="46" t="s">
        <v>477</v>
      </c>
      <c r="D356" s="45" t="s">
        <v>343</v>
      </c>
      <c r="E356" s="25">
        <v>10</v>
      </c>
      <c r="F356" s="14">
        <v>7</v>
      </c>
      <c r="G356" s="14">
        <v>82.33</v>
      </c>
      <c r="H356" s="16">
        <f>80.99/81.65*G356</f>
        <v>81.6645033680343</v>
      </c>
      <c r="I356" s="16">
        <f t="shared" si="28"/>
        <v>75.5822516840171</v>
      </c>
      <c r="J356" s="16"/>
    </row>
    <row r="357" ht="20" customHeight="1" spans="1:10">
      <c r="A357" s="45" t="s">
        <v>450</v>
      </c>
      <c r="B357" s="45" t="s">
        <v>451</v>
      </c>
      <c r="C357" s="46" t="s">
        <v>478</v>
      </c>
      <c r="D357" s="45" t="s">
        <v>356</v>
      </c>
      <c r="E357" s="25">
        <v>10</v>
      </c>
      <c r="F357" s="14">
        <v>10</v>
      </c>
      <c r="G357" s="14">
        <v>80.83</v>
      </c>
      <c r="H357" s="16">
        <f>80.99/81.65*G357</f>
        <v>80.176628291488</v>
      </c>
      <c r="I357" s="16">
        <f t="shared" si="28"/>
        <v>75.838314145744</v>
      </c>
      <c r="J357" s="16"/>
    </row>
    <row r="358" ht="20" customHeight="1" spans="1:10">
      <c r="A358" s="45" t="s">
        <v>450</v>
      </c>
      <c r="B358" s="45" t="s">
        <v>451</v>
      </c>
      <c r="C358" s="46" t="s">
        <v>479</v>
      </c>
      <c r="D358" s="45" t="s">
        <v>328</v>
      </c>
      <c r="E358" s="25">
        <v>10</v>
      </c>
      <c r="F358" s="14">
        <v>14</v>
      </c>
      <c r="G358" s="14">
        <v>81.17</v>
      </c>
      <c r="H358" s="16">
        <f>80.99/81.65*G358</f>
        <v>80.5138799755052</v>
      </c>
      <c r="I358" s="16">
        <f t="shared" si="28"/>
        <v>74.3819399877526</v>
      </c>
      <c r="J358" s="16"/>
    </row>
    <row r="359" ht="20" customHeight="1" spans="1:10">
      <c r="A359" s="45" t="s">
        <v>480</v>
      </c>
      <c r="B359" s="45" t="s">
        <v>481</v>
      </c>
      <c r="C359" s="46" t="s">
        <v>482</v>
      </c>
      <c r="D359" s="45" t="s">
        <v>483</v>
      </c>
      <c r="E359" s="25">
        <v>14</v>
      </c>
      <c r="F359" s="14">
        <v>1</v>
      </c>
      <c r="G359" s="14">
        <v>82.67</v>
      </c>
      <c r="H359" s="14"/>
      <c r="I359" s="16">
        <f t="shared" ref="I359:I369" si="31">D359*0.25+G359*0.5</f>
        <v>69.835</v>
      </c>
      <c r="J359" s="16"/>
    </row>
    <row r="360" ht="20" customHeight="1" spans="1:10">
      <c r="A360" s="45" t="s">
        <v>480</v>
      </c>
      <c r="B360" s="45" t="s">
        <v>481</v>
      </c>
      <c r="C360" s="46" t="s">
        <v>484</v>
      </c>
      <c r="D360" s="45" t="s">
        <v>485</v>
      </c>
      <c r="E360" s="25">
        <v>14</v>
      </c>
      <c r="F360" s="14">
        <v>2</v>
      </c>
      <c r="G360" s="14">
        <v>83.33</v>
      </c>
      <c r="H360" s="14"/>
      <c r="I360" s="16">
        <f t="shared" si="31"/>
        <v>73.04</v>
      </c>
      <c r="J360" s="16"/>
    </row>
    <row r="361" ht="20" customHeight="1" spans="1:10">
      <c r="A361" s="45" t="s">
        <v>480</v>
      </c>
      <c r="B361" s="45" t="s">
        <v>481</v>
      </c>
      <c r="C361" s="46" t="s">
        <v>486</v>
      </c>
      <c r="D361" s="45" t="s">
        <v>487</v>
      </c>
      <c r="E361" s="25">
        <v>14</v>
      </c>
      <c r="F361" s="14">
        <v>3</v>
      </c>
      <c r="G361" s="14">
        <v>84.33</v>
      </c>
      <c r="H361" s="14"/>
      <c r="I361" s="16">
        <f t="shared" si="31"/>
        <v>67.415</v>
      </c>
      <c r="J361" s="16"/>
    </row>
    <row r="362" ht="20" customHeight="1" spans="1:10">
      <c r="A362" s="45" t="s">
        <v>480</v>
      </c>
      <c r="B362" s="45" t="s">
        <v>481</v>
      </c>
      <c r="C362" s="46" t="s">
        <v>488</v>
      </c>
      <c r="D362" s="45" t="s">
        <v>332</v>
      </c>
      <c r="E362" s="25">
        <v>14</v>
      </c>
      <c r="F362" s="14">
        <v>4</v>
      </c>
      <c r="G362" s="14">
        <v>81.17</v>
      </c>
      <c r="H362" s="14"/>
      <c r="I362" s="16">
        <f t="shared" si="31"/>
        <v>76.71</v>
      </c>
      <c r="J362" s="16"/>
    </row>
    <row r="363" ht="20" customHeight="1" spans="1:10">
      <c r="A363" s="45" t="s">
        <v>480</v>
      </c>
      <c r="B363" s="45" t="s">
        <v>481</v>
      </c>
      <c r="C363" s="46" t="s">
        <v>489</v>
      </c>
      <c r="D363" s="45" t="s">
        <v>490</v>
      </c>
      <c r="E363" s="25">
        <v>14</v>
      </c>
      <c r="F363" s="14">
        <v>5</v>
      </c>
      <c r="G363" s="14">
        <v>82.83</v>
      </c>
      <c r="H363" s="14"/>
      <c r="I363" s="16">
        <f t="shared" si="31"/>
        <v>69.415</v>
      </c>
      <c r="J363" s="16"/>
    </row>
    <row r="364" ht="20" customHeight="1" spans="1:10">
      <c r="A364" s="45" t="s">
        <v>480</v>
      </c>
      <c r="B364" s="45" t="s">
        <v>481</v>
      </c>
      <c r="C364" s="46" t="s">
        <v>491</v>
      </c>
      <c r="D364" s="45" t="s">
        <v>492</v>
      </c>
      <c r="E364" s="25">
        <v>14</v>
      </c>
      <c r="F364" s="14">
        <v>6</v>
      </c>
      <c r="G364" s="14">
        <v>86</v>
      </c>
      <c r="H364" s="14"/>
      <c r="I364" s="16">
        <f t="shared" si="31"/>
        <v>79.375</v>
      </c>
      <c r="J364" s="16"/>
    </row>
    <row r="365" ht="20" customHeight="1" spans="1:10">
      <c r="A365" s="45" t="s">
        <v>480</v>
      </c>
      <c r="B365" s="45" t="s">
        <v>481</v>
      </c>
      <c r="C365" s="46" t="s">
        <v>493</v>
      </c>
      <c r="D365" s="45" t="s">
        <v>494</v>
      </c>
      <c r="E365" s="25">
        <v>14</v>
      </c>
      <c r="F365" s="14">
        <v>7</v>
      </c>
      <c r="G365" s="14">
        <v>86.5</v>
      </c>
      <c r="H365" s="14"/>
      <c r="I365" s="16">
        <f t="shared" si="31"/>
        <v>80</v>
      </c>
      <c r="J365" s="16"/>
    </row>
    <row r="366" ht="20" customHeight="1" spans="1:10">
      <c r="A366" s="45" t="s">
        <v>480</v>
      </c>
      <c r="B366" s="45" t="s">
        <v>481</v>
      </c>
      <c r="C366" s="46" t="s">
        <v>495</v>
      </c>
      <c r="D366" s="45" t="s">
        <v>496</v>
      </c>
      <c r="E366" s="25">
        <v>14</v>
      </c>
      <c r="F366" s="14">
        <v>8</v>
      </c>
      <c r="G366" s="14">
        <v>85.83</v>
      </c>
      <c r="H366" s="14"/>
      <c r="I366" s="16">
        <f t="shared" si="31"/>
        <v>71.915</v>
      </c>
      <c r="J366" s="16"/>
    </row>
    <row r="367" ht="20" customHeight="1" spans="1:10">
      <c r="A367" s="45" t="s">
        <v>480</v>
      </c>
      <c r="B367" s="45" t="s">
        <v>481</v>
      </c>
      <c r="C367" s="46" t="s">
        <v>497</v>
      </c>
      <c r="D367" s="45" t="s">
        <v>498</v>
      </c>
      <c r="E367" s="25">
        <v>14</v>
      </c>
      <c r="F367" s="14">
        <v>9</v>
      </c>
      <c r="G367" s="14">
        <v>80.67</v>
      </c>
      <c r="H367" s="14"/>
      <c r="I367" s="16">
        <f t="shared" si="31"/>
        <v>68.585</v>
      </c>
      <c r="J367" s="16"/>
    </row>
    <row r="368" ht="20" customHeight="1" spans="1:10">
      <c r="A368" s="45" t="s">
        <v>480</v>
      </c>
      <c r="B368" s="45" t="s">
        <v>481</v>
      </c>
      <c r="C368" s="46" t="s">
        <v>499</v>
      </c>
      <c r="D368" s="45" t="s">
        <v>386</v>
      </c>
      <c r="E368" s="25">
        <v>14</v>
      </c>
      <c r="F368" s="14">
        <v>10</v>
      </c>
      <c r="G368" s="14">
        <v>84.83</v>
      </c>
      <c r="H368" s="14"/>
      <c r="I368" s="16">
        <f t="shared" si="31"/>
        <v>78.415</v>
      </c>
      <c r="J368" s="16"/>
    </row>
    <row r="369" ht="20" customHeight="1" spans="1:10">
      <c r="A369" s="45" t="s">
        <v>480</v>
      </c>
      <c r="B369" s="45" t="s">
        <v>481</v>
      </c>
      <c r="C369" s="46" t="s">
        <v>500</v>
      </c>
      <c r="D369" s="45" t="s">
        <v>398</v>
      </c>
      <c r="E369" s="25">
        <v>14</v>
      </c>
      <c r="F369" s="14">
        <v>11</v>
      </c>
      <c r="G369" s="14">
        <v>83.33</v>
      </c>
      <c r="H369" s="14"/>
      <c r="I369" s="16">
        <f t="shared" si="31"/>
        <v>71.79</v>
      </c>
      <c r="J369" s="16"/>
    </row>
    <row r="370" ht="20" customHeight="1" spans="1:10">
      <c r="A370" s="45" t="s">
        <v>501</v>
      </c>
      <c r="B370" s="45" t="s">
        <v>502</v>
      </c>
      <c r="C370" s="46" t="s">
        <v>503</v>
      </c>
      <c r="D370" s="45" t="s">
        <v>409</v>
      </c>
      <c r="E370" s="25">
        <v>26</v>
      </c>
      <c r="F370" s="14">
        <v>1</v>
      </c>
      <c r="G370" s="14">
        <v>81.83</v>
      </c>
      <c r="H370" s="14"/>
      <c r="I370" s="16">
        <f t="shared" ref="I370:I408" si="32">D370/2*0.4+G370*0.6</f>
        <v>75.898</v>
      </c>
      <c r="J370" s="16"/>
    </row>
    <row r="371" ht="20" customHeight="1" spans="1:10">
      <c r="A371" s="45" t="s">
        <v>501</v>
      </c>
      <c r="B371" s="45" t="s">
        <v>502</v>
      </c>
      <c r="C371" s="46" t="s">
        <v>504</v>
      </c>
      <c r="D371" s="45" t="s">
        <v>505</v>
      </c>
      <c r="E371" s="25">
        <v>26</v>
      </c>
      <c r="F371" s="14">
        <v>2</v>
      </c>
      <c r="G371" s="14">
        <v>0</v>
      </c>
      <c r="H371" s="14"/>
      <c r="I371" s="16">
        <f t="shared" si="32"/>
        <v>15.5</v>
      </c>
      <c r="J371" s="16" t="s">
        <v>242</v>
      </c>
    </row>
    <row r="372" ht="20" customHeight="1" spans="1:10">
      <c r="A372" s="45" t="s">
        <v>501</v>
      </c>
      <c r="B372" s="45" t="s">
        <v>502</v>
      </c>
      <c r="C372" s="46" t="s">
        <v>506</v>
      </c>
      <c r="D372" s="45" t="s">
        <v>507</v>
      </c>
      <c r="E372" s="25">
        <v>26</v>
      </c>
      <c r="F372" s="14">
        <v>3</v>
      </c>
      <c r="G372" s="14">
        <v>78</v>
      </c>
      <c r="H372" s="14"/>
      <c r="I372" s="16">
        <f t="shared" si="32"/>
        <v>61.2</v>
      </c>
      <c r="J372" s="16"/>
    </row>
    <row r="373" ht="20" customHeight="1" spans="1:10">
      <c r="A373" s="45" t="s">
        <v>501</v>
      </c>
      <c r="B373" s="45" t="s">
        <v>502</v>
      </c>
      <c r="C373" s="46" t="s">
        <v>508</v>
      </c>
      <c r="D373" s="45" t="s">
        <v>509</v>
      </c>
      <c r="E373" s="25">
        <v>26</v>
      </c>
      <c r="F373" s="14">
        <v>4</v>
      </c>
      <c r="G373" s="14">
        <v>84.83</v>
      </c>
      <c r="H373" s="14"/>
      <c r="I373" s="16">
        <f t="shared" si="32"/>
        <v>68.798</v>
      </c>
      <c r="J373" s="16"/>
    </row>
    <row r="374" ht="20" customHeight="1" spans="1:10">
      <c r="A374" s="47" t="s">
        <v>501</v>
      </c>
      <c r="B374" s="47" t="s">
        <v>502</v>
      </c>
      <c r="C374" s="48" t="s">
        <v>510</v>
      </c>
      <c r="D374" s="47" t="s">
        <v>511</v>
      </c>
      <c r="E374" s="25">
        <v>26</v>
      </c>
      <c r="F374" s="14">
        <v>5</v>
      </c>
      <c r="G374" s="14">
        <v>75</v>
      </c>
      <c r="H374" s="14"/>
      <c r="I374" s="16">
        <f t="shared" si="32"/>
        <v>57</v>
      </c>
      <c r="J374" s="16"/>
    </row>
    <row r="375" ht="20" customHeight="1" spans="1:10">
      <c r="A375" s="45" t="s">
        <v>501</v>
      </c>
      <c r="B375" s="45" t="s">
        <v>502</v>
      </c>
      <c r="C375" s="46" t="s">
        <v>512</v>
      </c>
      <c r="D375" s="45" t="s">
        <v>513</v>
      </c>
      <c r="E375" s="25">
        <v>26</v>
      </c>
      <c r="F375" s="14">
        <v>6</v>
      </c>
      <c r="G375" s="14">
        <v>89.33</v>
      </c>
      <c r="H375" s="14"/>
      <c r="I375" s="16">
        <f t="shared" si="32"/>
        <v>74.898</v>
      </c>
      <c r="J375" s="16"/>
    </row>
    <row r="376" ht="20" customHeight="1" spans="1:10">
      <c r="A376" s="45" t="s">
        <v>501</v>
      </c>
      <c r="B376" s="45" t="s">
        <v>502</v>
      </c>
      <c r="C376" s="46" t="s">
        <v>514</v>
      </c>
      <c r="D376" s="45" t="s">
        <v>515</v>
      </c>
      <c r="E376" s="25">
        <v>26</v>
      </c>
      <c r="F376" s="14">
        <v>7</v>
      </c>
      <c r="G376" s="14">
        <v>80.33</v>
      </c>
      <c r="H376" s="14"/>
      <c r="I376" s="16">
        <f t="shared" si="32"/>
        <v>61.998</v>
      </c>
      <c r="J376" s="16"/>
    </row>
    <row r="377" ht="20" customHeight="1" spans="1:10">
      <c r="A377" s="45" t="s">
        <v>501</v>
      </c>
      <c r="B377" s="45" t="s">
        <v>502</v>
      </c>
      <c r="C377" s="46" t="s">
        <v>516</v>
      </c>
      <c r="D377" s="45" t="s">
        <v>442</v>
      </c>
      <c r="E377" s="25">
        <v>26</v>
      </c>
      <c r="F377" s="14">
        <v>8</v>
      </c>
      <c r="G377" s="14">
        <v>83.67</v>
      </c>
      <c r="H377" s="14"/>
      <c r="I377" s="16">
        <f t="shared" si="32"/>
        <v>76.002</v>
      </c>
      <c r="J377" s="16"/>
    </row>
    <row r="378" ht="20" customHeight="1" spans="1:10">
      <c r="A378" s="45" t="s">
        <v>501</v>
      </c>
      <c r="B378" s="45" t="s">
        <v>502</v>
      </c>
      <c r="C378" s="46" t="s">
        <v>517</v>
      </c>
      <c r="D378" s="45" t="s">
        <v>518</v>
      </c>
      <c r="E378" s="25">
        <v>26</v>
      </c>
      <c r="F378" s="14">
        <v>9</v>
      </c>
      <c r="G378" s="14">
        <v>80.83</v>
      </c>
      <c r="H378" s="14"/>
      <c r="I378" s="16">
        <f t="shared" si="32"/>
        <v>63.298</v>
      </c>
      <c r="J378" s="16"/>
    </row>
    <row r="379" ht="20" customHeight="1" spans="1:10">
      <c r="A379" s="47" t="s">
        <v>501</v>
      </c>
      <c r="B379" s="47" t="s">
        <v>502</v>
      </c>
      <c r="C379" s="48" t="s">
        <v>519</v>
      </c>
      <c r="D379" s="47" t="s">
        <v>520</v>
      </c>
      <c r="E379" s="25">
        <v>26</v>
      </c>
      <c r="F379" s="14">
        <v>10</v>
      </c>
      <c r="G379" s="14">
        <v>81.33</v>
      </c>
      <c r="H379" s="14"/>
      <c r="I379" s="16">
        <f t="shared" si="32"/>
        <v>60.598</v>
      </c>
      <c r="J379" s="16"/>
    </row>
    <row r="380" ht="20" customHeight="1" spans="1:10">
      <c r="A380" s="45" t="s">
        <v>501</v>
      </c>
      <c r="B380" s="45" t="s">
        <v>502</v>
      </c>
      <c r="C380" s="46" t="s">
        <v>521</v>
      </c>
      <c r="D380" s="45" t="s">
        <v>522</v>
      </c>
      <c r="E380" s="25">
        <v>26</v>
      </c>
      <c r="F380" s="14">
        <v>11</v>
      </c>
      <c r="G380" s="14">
        <v>80.17</v>
      </c>
      <c r="H380" s="14"/>
      <c r="I380" s="16">
        <f t="shared" si="32"/>
        <v>67.602</v>
      </c>
      <c r="J380" s="16"/>
    </row>
    <row r="381" ht="20" customHeight="1" spans="1:10">
      <c r="A381" s="45" t="s">
        <v>501</v>
      </c>
      <c r="B381" s="45" t="s">
        <v>502</v>
      </c>
      <c r="C381" s="46" t="s">
        <v>523</v>
      </c>
      <c r="D381" s="45" t="s">
        <v>524</v>
      </c>
      <c r="E381" s="25">
        <v>26</v>
      </c>
      <c r="F381" s="14">
        <v>12</v>
      </c>
      <c r="G381" s="14">
        <v>82</v>
      </c>
      <c r="H381" s="14"/>
      <c r="I381" s="16">
        <f t="shared" si="32"/>
        <v>64.9</v>
      </c>
      <c r="J381" s="16"/>
    </row>
    <row r="382" ht="20" customHeight="1" spans="1:10">
      <c r="A382" s="45" t="s">
        <v>501</v>
      </c>
      <c r="B382" s="45" t="s">
        <v>502</v>
      </c>
      <c r="C382" s="46" t="s">
        <v>525</v>
      </c>
      <c r="D382" s="45" t="s">
        <v>513</v>
      </c>
      <c r="E382" s="25">
        <v>26</v>
      </c>
      <c r="F382" s="14">
        <v>13</v>
      </c>
      <c r="G382" s="14">
        <v>88.5</v>
      </c>
      <c r="H382" s="14"/>
      <c r="I382" s="16">
        <f t="shared" si="32"/>
        <v>74.4</v>
      </c>
      <c r="J382" s="16"/>
    </row>
    <row r="383" ht="20" customHeight="1" spans="1:10">
      <c r="A383" s="45" t="s">
        <v>501</v>
      </c>
      <c r="B383" s="45" t="s">
        <v>502</v>
      </c>
      <c r="C383" s="46" t="s">
        <v>526</v>
      </c>
      <c r="D383" s="45" t="s">
        <v>527</v>
      </c>
      <c r="E383" s="25">
        <v>26</v>
      </c>
      <c r="F383" s="14">
        <v>14</v>
      </c>
      <c r="G383" s="14">
        <v>83.83</v>
      </c>
      <c r="H383" s="14"/>
      <c r="I383" s="16">
        <f t="shared" si="32"/>
        <v>63.398</v>
      </c>
      <c r="J383" s="16"/>
    </row>
    <row r="384" ht="20" customHeight="1" spans="1:10">
      <c r="A384" s="45" t="s">
        <v>501</v>
      </c>
      <c r="B384" s="45" t="s">
        <v>502</v>
      </c>
      <c r="C384" s="46" t="s">
        <v>528</v>
      </c>
      <c r="D384" s="45" t="s">
        <v>529</v>
      </c>
      <c r="E384" s="25">
        <v>26</v>
      </c>
      <c r="F384" s="14">
        <v>15</v>
      </c>
      <c r="G384" s="14">
        <v>89.17</v>
      </c>
      <c r="H384" s="14"/>
      <c r="I384" s="16">
        <f t="shared" si="32"/>
        <v>72.202</v>
      </c>
      <c r="J384" s="16"/>
    </row>
    <row r="385" ht="20" customHeight="1" spans="1:10">
      <c r="A385" s="45" t="s">
        <v>501</v>
      </c>
      <c r="B385" s="45" t="s">
        <v>502</v>
      </c>
      <c r="C385" s="46" t="s">
        <v>530</v>
      </c>
      <c r="D385" s="45" t="s">
        <v>531</v>
      </c>
      <c r="E385" s="25">
        <v>26</v>
      </c>
      <c r="F385" s="14">
        <v>16</v>
      </c>
      <c r="G385" s="14">
        <v>87.5</v>
      </c>
      <c r="H385" s="14"/>
      <c r="I385" s="16">
        <f t="shared" si="32"/>
        <v>69.7</v>
      </c>
      <c r="J385" s="16"/>
    </row>
    <row r="386" ht="20" customHeight="1" spans="1:10">
      <c r="A386" s="45" t="s">
        <v>501</v>
      </c>
      <c r="B386" s="45" t="s">
        <v>502</v>
      </c>
      <c r="C386" s="46" t="s">
        <v>532</v>
      </c>
      <c r="D386" s="45" t="s">
        <v>533</v>
      </c>
      <c r="E386" s="25">
        <v>26</v>
      </c>
      <c r="F386" s="14">
        <v>17</v>
      </c>
      <c r="G386" s="14">
        <v>0</v>
      </c>
      <c r="H386" s="14"/>
      <c r="I386" s="16">
        <f t="shared" si="32"/>
        <v>19.2</v>
      </c>
      <c r="J386" s="16" t="s">
        <v>534</v>
      </c>
    </row>
    <row r="387" ht="20" customHeight="1" spans="1:10">
      <c r="A387" s="45" t="s">
        <v>501</v>
      </c>
      <c r="B387" s="45" t="s">
        <v>502</v>
      </c>
      <c r="C387" s="46" t="s">
        <v>535</v>
      </c>
      <c r="D387" s="45" t="s">
        <v>536</v>
      </c>
      <c r="E387" s="25">
        <v>26</v>
      </c>
      <c r="F387" s="14">
        <v>18</v>
      </c>
      <c r="G387" s="14">
        <v>78.5</v>
      </c>
      <c r="H387" s="14"/>
      <c r="I387" s="16">
        <f t="shared" si="32"/>
        <v>64.7</v>
      </c>
      <c r="J387" s="16"/>
    </row>
    <row r="388" ht="20" customHeight="1" spans="1:10">
      <c r="A388" s="45" t="s">
        <v>501</v>
      </c>
      <c r="B388" s="45" t="s">
        <v>502</v>
      </c>
      <c r="C388" s="46" t="s">
        <v>537</v>
      </c>
      <c r="D388" s="45" t="s">
        <v>538</v>
      </c>
      <c r="E388" s="25">
        <v>26</v>
      </c>
      <c r="F388" s="14">
        <v>19</v>
      </c>
      <c r="G388" s="14">
        <v>88.83</v>
      </c>
      <c r="H388" s="14"/>
      <c r="I388" s="16">
        <f t="shared" si="32"/>
        <v>72.398</v>
      </c>
      <c r="J388" s="16"/>
    </row>
    <row r="389" ht="20" customHeight="1" spans="1:10">
      <c r="A389" s="45" t="s">
        <v>501</v>
      </c>
      <c r="B389" s="45" t="s">
        <v>502</v>
      </c>
      <c r="C389" s="46" t="s">
        <v>539</v>
      </c>
      <c r="D389" s="45" t="s">
        <v>540</v>
      </c>
      <c r="E389" s="25">
        <v>26</v>
      </c>
      <c r="F389" s="14">
        <v>20</v>
      </c>
      <c r="G389" s="14">
        <v>0</v>
      </c>
      <c r="H389" s="14"/>
      <c r="I389" s="16">
        <f t="shared" si="32"/>
        <v>15.6</v>
      </c>
      <c r="J389" s="16" t="s">
        <v>242</v>
      </c>
    </row>
    <row r="390" ht="20" customHeight="1" spans="1:10">
      <c r="A390" s="45" t="s">
        <v>541</v>
      </c>
      <c r="B390" s="45" t="s">
        <v>542</v>
      </c>
      <c r="C390" s="46" t="s">
        <v>543</v>
      </c>
      <c r="D390" s="45" t="s">
        <v>413</v>
      </c>
      <c r="E390" s="25">
        <v>20</v>
      </c>
      <c r="F390" s="14">
        <v>1</v>
      </c>
      <c r="G390" s="14">
        <v>82.5</v>
      </c>
      <c r="H390" s="14"/>
      <c r="I390" s="16">
        <f t="shared" si="32"/>
        <v>76.2</v>
      </c>
      <c r="J390" s="16"/>
    </row>
    <row r="391" ht="20" customHeight="1" spans="1:10">
      <c r="A391" s="45" t="s">
        <v>541</v>
      </c>
      <c r="B391" s="45" t="s">
        <v>542</v>
      </c>
      <c r="C391" s="46" t="s">
        <v>544</v>
      </c>
      <c r="D391" s="45" t="s">
        <v>545</v>
      </c>
      <c r="E391" s="25">
        <v>20</v>
      </c>
      <c r="F391" s="14">
        <v>2</v>
      </c>
      <c r="G391" s="14">
        <v>80.17</v>
      </c>
      <c r="H391" s="14"/>
      <c r="I391" s="16">
        <f t="shared" si="32"/>
        <v>70.202</v>
      </c>
      <c r="J391" s="16"/>
    </row>
    <row r="392" ht="20" customHeight="1" spans="1:10">
      <c r="A392" s="45" t="s">
        <v>541</v>
      </c>
      <c r="B392" s="45" t="s">
        <v>542</v>
      </c>
      <c r="C392" s="46" t="s">
        <v>546</v>
      </c>
      <c r="D392" s="45" t="s">
        <v>547</v>
      </c>
      <c r="E392" s="25">
        <v>20</v>
      </c>
      <c r="F392" s="14">
        <v>3</v>
      </c>
      <c r="G392" s="14">
        <v>86.33</v>
      </c>
      <c r="H392" s="14"/>
      <c r="I392" s="16">
        <f t="shared" si="32"/>
        <v>78.798</v>
      </c>
      <c r="J392" s="16"/>
    </row>
    <row r="393" ht="20" customHeight="1" spans="1:10">
      <c r="A393" s="45" t="s">
        <v>541</v>
      </c>
      <c r="B393" s="45" t="s">
        <v>542</v>
      </c>
      <c r="C393" s="46" t="s">
        <v>548</v>
      </c>
      <c r="D393" s="45" t="s">
        <v>549</v>
      </c>
      <c r="E393" s="25">
        <v>20</v>
      </c>
      <c r="F393" s="14">
        <v>4</v>
      </c>
      <c r="G393" s="14">
        <v>80.17</v>
      </c>
      <c r="H393" s="14"/>
      <c r="I393" s="16">
        <f t="shared" si="32"/>
        <v>72.402</v>
      </c>
      <c r="J393" s="16"/>
    </row>
    <row r="394" ht="20" customHeight="1" spans="1:10">
      <c r="A394" s="45" t="s">
        <v>541</v>
      </c>
      <c r="B394" s="45" t="s">
        <v>542</v>
      </c>
      <c r="C394" s="46" t="s">
        <v>550</v>
      </c>
      <c r="D394" s="45" t="s">
        <v>378</v>
      </c>
      <c r="E394" s="25">
        <v>20</v>
      </c>
      <c r="F394" s="14">
        <v>5</v>
      </c>
      <c r="G394" s="14">
        <v>86.5</v>
      </c>
      <c r="H394" s="14"/>
      <c r="I394" s="16">
        <f t="shared" si="32"/>
        <v>80.3</v>
      </c>
      <c r="J394" s="16"/>
    </row>
    <row r="395" ht="20" customHeight="1" spans="1:10">
      <c r="A395" s="45" t="s">
        <v>541</v>
      </c>
      <c r="B395" s="45" t="s">
        <v>542</v>
      </c>
      <c r="C395" s="46" t="s">
        <v>551</v>
      </c>
      <c r="D395" s="45" t="s">
        <v>336</v>
      </c>
      <c r="E395" s="25">
        <v>20</v>
      </c>
      <c r="F395" s="14">
        <v>6</v>
      </c>
      <c r="G395" s="14">
        <v>84</v>
      </c>
      <c r="H395" s="14"/>
      <c r="I395" s="16">
        <f t="shared" si="32"/>
        <v>78.1</v>
      </c>
      <c r="J395" s="16"/>
    </row>
    <row r="396" ht="20" customHeight="1" spans="1:10">
      <c r="A396" s="45" t="s">
        <v>541</v>
      </c>
      <c r="B396" s="45" t="s">
        <v>542</v>
      </c>
      <c r="C396" s="46" t="s">
        <v>552</v>
      </c>
      <c r="D396" s="45" t="s">
        <v>553</v>
      </c>
      <c r="E396" s="25">
        <v>20</v>
      </c>
      <c r="F396" s="14">
        <v>7</v>
      </c>
      <c r="G396" s="14">
        <v>79.33</v>
      </c>
      <c r="H396" s="14"/>
      <c r="I396" s="16">
        <f t="shared" si="32"/>
        <v>73.898</v>
      </c>
      <c r="J396" s="16"/>
    </row>
    <row r="397" ht="20" customHeight="1" spans="1:10">
      <c r="A397" s="45" t="s">
        <v>541</v>
      </c>
      <c r="B397" s="45" t="s">
        <v>542</v>
      </c>
      <c r="C397" s="46" t="s">
        <v>554</v>
      </c>
      <c r="D397" s="45" t="s">
        <v>555</v>
      </c>
      <c r="E397" s="25">
        <v>20</v>
      </c>
      <c r="F397" s="14">
        <v>8</v>
      </c>
      <c r="G397" s="14">
        <v>76</v>
      </c>
      <c r="H397" s="14"/>
      <c r="I397" s="16">
        <f t="shared" si="32"/>
        <v>71.1</v>
      </c>
      <c r="J397" s="16"/>
    </row>
    <row r="398" ht="20" customHeight="1" spans="1:10">
      <c r="A398" s="45" t="s">
        <v>541</v>
      </c>
      <c r="B398" s="45" t="s">
        <v>542</v>
      </c>
      <c r="C398" s="46" t="s">
        <v>556</v>
      </c>
      <c r="D398" s="45" t="s">
        <v>423</v>
      </c>
      <c r="E398" s="25">
        <v>20</v>
      </c>
      <c r="F398" s="14">
        <v>9</v>
      </c>
      <c r="G398" s="14">
        <v>81.67</v>
      </c>
      <c r="H398" s="14"/>
      <c r="I398" s="16">
        <f t="shared" si="32"/>
        <v>74.202</v>
      </c>
      <c r="J398" s="16"/>
    </row>
    <row r="399" ht="20" customHeight="1" spans="1:10">
      <c r="A399" s="45" t="s">
        <v>541</v>
      </c>
      <c r="B399" s="45" t="s">
        <v>542</v>
      </c>
      <c r="C399" s="46" t="s">
        <v>557</v>
      </c>
      <c r="D399" s="45" t="s">
        <v>558</v>
      </c>
      <c r="E399" s="25">
        <v>20</v>
      </c>
      <c r="F399" s="14">
        <v>10</v>
      </c>
      <c r="G399" s="14">
        <v>87.83</v>
      </c>
      <c r="H399" s="14"/>
      <c r="I399" s="16">
        <f t="shared" si="32"/>
        <v>76.298</v>
      </c>
      <c r="J399" s="16"/>
    </row>
    <row r="400" ht="20" customHeight="1" spans="1:10">
      <c r="A400" s="45" t="s">
        <v>541</v>
      </c>
      <c r="B400" s="45" t="s">
        <v>542</v>
      </c>
      <c r="C400" s="46" t="s">
        <v>559</v>
      </c>
      <c r="D400" s="45" t="s">
        <v>389</v>
      </c>
      <c r="E400" s="25">
        <v>20</v>
      </c>
      <c r="F400" s="14">
        <v>11</v>
      </c>
      <c r="G400" s="14">
        <v>84.17</v>
      </c>
      <c r="H400" s="14"/>
      <c r="I400" s="16">
        <f t="shared" si="32"/>
        <v>80.302</v>
      </c>
      <c r="J400" s="16"/>
    </row>
    <row r="401" ht="20" customHeight="1" spans="1:10">
      <c r="A401" s="45" t="s">
        <v>541</v>
      </c>
      <c r="B401" s="45" t="s">
        <v>542</v>
      </c>
      <c r="C401" s="46" t="s">
        <v>560</v>
      </c>
      <c r="D401" s="45" t="s">
        <v>336</v>
      </c>
      <c r="E401" s="25">
        <v>20</v>
      </c>
      <c r="F401" s="14">
        <v>12</v>
      </c>
      <c r="G401" s="14">
        <v>78.33</v>
      </c>
      <c r="H401" s="14"/>
      <c r="I401" s="16">
        <f t="shared" si="32"/>
        <v>74.698</v>
      </c>
      <c r="J401" s="16"/>
    </row>
    <row r="402" ht="20" customHeight="1" spans="1:10">
      <c r="A402" s="45" t="s">
        <v>541</v>
      </c>
      <c r="B402" s="45" t="s">
        <v>542</v>
      </c>
      <c r="C402" s="46" t="s">
        <v>561</v>
      </c>
      <c r="D402" s="45" t="s">
        <v>562</v>
      </c>
      <c r="E402" s="25">
        <v>20</v>
      </c>
      <c r="F402" s="14">
        <v>13</v>
      </c>
      <c r="G402" s="14">
        <v>80.17</v>
      </c>
      <c r="H402" s="14"/>
      <c r="I402" s="16">
        <f t="shared" si="32"/>
        <v>71.502</v>
      </c>
      <c r="J402" s="16"/>
    </row>
    <row r="403" ht="20" customHeight="1" spans="1:10">
      <c r="A403" s="45" t="s">
        <v>541</v>
      </c>
      <c r="B403" s="45" t="s">
        <v>542</v>
      </c>
      <c r="C403" s="46" t="s">
        <v>563</v>
      </c>
      <c r="D403" s="45" t="s">
        <v>564</v>
      </c>
      <c r="E403" s="25">
        <v>20</v>
      </c>
      <c r="F403" s="14">
        <v>14</v>
      </c>
      <c r="G403" s="14">
        <v>82</v>
      </c>
      <c r="H403" s="14"/>
      <c r="I403" s="16">
        <f t="shared" si="32"/>
        <v>72.5</v>
      </c>
      <c r="J403" s="16"/>
    </row>
    <row r="404" ht="20" customHeight="1" spans="1:10">
      <c r="A404" s="45" t="s">
        <v>541</v>
      </c>
      <c r="B404" s="45" t="s">
        <v>542</v>
      </c>
      <c r="C404" s="46" t="s">
        <v>565</v>
      </c>
      <c r="D404" s="45" t="s">
        <v>558</v>
      </c>
      <c r="E404" s="25">
        <v>20</v>
      </c>
      <c r="F404" s="14">
        <v>15</v>
      </c>
      <c r="G404" s="14">
        <v>81</v>
      </c>
      <c r="H404" s="14"/>
      <c r="I404" s="16">
        <f t="shared" si="32"/>
        <v>72.2</v>
      </c>
      <c r="J404" s="16"/>
    </row>
    <row r="405" ht="20" customHeight="1" spans="1:10">
      <c r="A405" s="45" t="s">
        <v>541</v>
      </c>
      <c r="B405" s="45" t="s">
        <v>542</v>
      </c>
      <c r="C405" s="46" t="s">
        <v>566</v>
      </c>
      <c r="D405" s="45" t="s">
        <v>567</v>
      </c>
      <c r="E405" s="25">
        <v>20</v>
      </c>
      <c r="F405" s="14">
        <v>16</v>
      </c>
      <c r="G405" s="14">
        <v>85</v>
      </c>
      <c r="H405" s="14"/>
      <c r="I405" s="16">
        <f t="shared" si="32"/>
        <v>75.2</v>
      </c>
      <c r="J405" s="16"/>
    </row>
    <row r="406" ht="20" customHeight="1" spans="1:10">
      <c r="A406" s="45" t="s">
        <v>541</v>
      </c>
      <c r="B406" s="45" t="s">
        <v>542</v>
      </c>
      <c r="C406" s="46" t="s">
        <v>568</v>
      </c>
      <c r="D406" s="45" t="s">
        <v>569</v>
      </c>
      <c r="E406" s="25">
        <v>20</v>
      </c>
      <c r="F406" s="14">
        <v>17</v>
      </c>
      <c r="G406" s="14">
        <v>81.83</v>
      </c>
      <c r="H406" s="14"/>
      <c r="I406" s="16">
        <f t="shared" si="32"/>
        <v>71.598</v>
      </c>
      <c r="J406" s="16"/>
    </row>
    <row r="407" ht="20" customHeight="1" spans="1:10">
      <c r="A407" s="45" t="s">
        <v>541</v>
      </c>
      <c r="B407" s="45" t="s">
        <v>542</v>
      </c>
      <c r="C407" s="46" t="s">
        <v>570</v>
      </c>
      <c r="D407" s="45" t="s">
        <v>571</v>
      </c>
      <c r="E407" s="25">
        <v>20</v>
      </c>
      <c r="F407" s="14">
        <v>18</v>
      </c>
      <c r="G407" s="14">
        <v>85</v>
      </c>
      <c r="H407" s="14"/>
      <c r="I407" s="16">
        <f t="shared" si="32"/>
        <v>76.3</v>
      </c>
      <c r="J407" s="16"/>
    </row>
    <row r="408" ht="20" customHeight="1" spans="1:10">
      <c r="A408" s="45" t="s">
        <v>541</v>
      </c>
      <c r="B408" s="45" t="s">
        <v>542</v>
      </c>
      <c r="C408" s="46" t="s">
        <v>572</v>
      </c>
      <c r="D408" s="45" t="s">
        <v>435</v>
      </c>
      <c r="E408" s="25">
        <v>20</v>
      </c>
      <c r="F408" s="14">
        <v>19</v>
      </c>
      <c r="G408" s="14">
        <v>82.83</v>
      </c>
      <c r="H408" s="14"/>
      <c r="I408" s="16">
        <f t="shared" si="32"/>
        <v>74.698</v>
      </c>
      <c r="J408" s="16"/>
    </row>
    <row r="409" ht="20" customHeight="1" spans="1:10">
      <c r="A409" s="45" t="s">
        <v>573</v>
      </c>
      <c r="B409" s="45" t="s">
        <v>574</v>
      </c>
      <c r="C409" s="46" t="s">
        <v>575</v>
      </c>
      <c r="D409" s="45" t="s">
        <v>564</v>
      </c>
      <c r="E409" s="25">
        <v>15</v>
      </c>
      <c r="F409" s="14">
        <v>3</v>
      </c>
      <c r="G409" s="14">
        <v>75.67</v>
      </c>
      <c r="H409" s="14"/>
      <c r="I409" s="16">
        <f t="shared" ref="I409:I422" si="33">D409*0.25+G409*0.5</f>
        <v>66.96</v>
      </c>
      <c r="J409" s="16"/>
    </row>
    <row r="410" ht="20" customHeight="1" spans="1:10">
      <c r="A410" s="45" t="s">
        <v>573</v>
      </c>
      <c r="B410" s="45" t="s">
        <v>574</v>
      </c>
      <c r="C410" s="46" t="s">
        <v>576</v>
      </c>
      <c r="D410" s="45" t="s">
        <v>545</v>
      </c>
      <c r="E410" s="25">
        <v>15</v>
      </c>
      <c r="F410" s="14">
        <v>4</v>
      </c>
      <c r="G410" s="14">
        <v>80</v>
      </c>
      <c r="H410" s="14"/>
      <c r="I410" s="16">
        <f t="shared" si="33"/>
        <v>67.625</v>
      </c>
      <c r="J410" s="16"/>
    </row>
    <row r="411" ht="20" customHeight="1" spans="1:10">
      <c r="A411" s="45" t="s">
        <v>573</v>
      </c>
      <c r="B411" s="45" t="s">
        <v>574</v>
      </c>
      <c r="C411" s="46" t="s">
        <v>577</v>
      </c>
      <c r="D411" s="45" t="s">
        <v>567</v>
      </c>
      <c r="E411" s="25">
        <v>15</v>
      </c>
      <c r="F411" s="14">
        <v>12</v>
      </c>
      <c r="G411" s="14">
        <v>85.33</v>
      </c>
      <c r="H411" s="14"/>
      <c r="I411" s="16">
        <f t="shared" si="33"/>
        <v>72.915</v>
      </c>
      <c r="J411" s="16"/>
    </row>
    <row r="412" ht="20" customHeight="1" spans="1:10">
      <c r="A412" s="45" t="s">
        <v>573</v>
      </c>
      <c r="B412" s="45" t="s">
        <v>574</v>
      </c>
      <c r="C412" s="46" t="s">
        <v>578</v>
      </c>
      <c r="D412" s="45" t="s">
        <v>579</v>
      </c>
      <c r="E412" s="25">
        <v>15</v>
      </c>
      <c r="F412" s="14">
        <v>14</v>
      </c>
      <c r="G412" s="14">
        <v>79</v>
      </c>
      <c r="H412" s="14"/>
      <c r="I412" s="16">
        <f t="shared" si="33"/>
        <v>70.125</v>
      </c>
      <c r="J412" s="16"/>
    </row>
    <row r="413" ht="20" customHeight="1" spans="1:10">
      <c r="A413" s="45" t="s">
        <v>573</v>
      </c>
      <c r="B413" s="45" t="s">
        <v>574</v>
      </c>
      <c r="C413" s="46" t="s">
        <v>580</v>
      </c>
      <c r="D413" s="45" t="s">
        <v>581</v>
      </c>
      <c r="E413" s="25">
        <v>15</v>
      </c>
      <c r="F413" s="14">
        <v>15</v>
      </c>
      <c r="G413" s="14">
        <v>78.67</v>
      </c>
      <c r="H413" s="14"/>
      <c r="I413" s="16">
        <f t="shared" si="33"/>
        <v>70.085</v>
      </c>
      <c r="J413" s="16"/>
    </row>
    <row r="414" ht="20" customHeight="1" spans="1:10">
      <c r="A414" s="45" t="s">
        <v>573</v>
      </c>
      <c r="B414" s="45" t="s">
        <v>574</v>
      </c>
      <c r="C414" s="46" t="s">
        <v>582</v>
      </c>
      <c r="D414" s="45" t="s">
        <v>583</v>
      </c>
      <c r="E414" s="25">
        <v>15</v>
      </c>
      <c r="F414" s="14">
        <v>18</v>
      </c>
      <c r="G414" s="14">
        <v>80.67</v>
      </c>
      <c r="H414" s="14"/>
      <c r="I414" s="16">
        <f t="shared" si="33"/>
        <v>73.46</v>
      </c>
      <c r="J414" s="16"/>
    </row>
    <row r="415" ht="20" customHeight="1" spans="1:10">
      <c r="A415" s="45" t="s">
        <v>573</v>
      </c>
      <c r="B415" s="45" t="s">
        <v>574</v>
      </c>
      <c r="C415" s="46" t="s">
        <v>584</v>
      </c>
      <c r="D415" s="45" t="s">
        <v>435</v>
      </c>
      <c r="E415" s="25">
        <v>15</v>
      </c>
      <c r="F415" s="14">
        <v>21</v>
      </c>
      <c r="G415" s="14">
        <v>77.33</v>
      </c>
      <c r="H415" s="14"/>
      <c r="I415" s="16">
        <f t="shared" si="33"/>
        <v>69.915</v>
      </c>
      <c r="J415" s="16"/>
    </row>
    <row r="416" ht="20" customHeight="1" spans="1:10">
      <c r="A416" s="45" t="s">
        <v>573</v>
      </c>
      <c r="B416" s="45" t="s">
        <v>574</v>
      </c>
      <c r="C416" s="46" t="s">
        <v>585</v>
      </c>
      <c r="D416" s="45" t="s">
        <v>586</v>
      </c>
      <c r="E416" s="25">
        <v>15</v>
      </c>
      <c r="F416" s="14">
        <v>22</v>
      </c>
      <c r="G416" s="14">
        <v>84.33</v>
      </c>
      <c r="H416" s="14"/>
      <c r="I416" s="16">
        <f t="shared" si="33"/>
        <v>71.54</v>
      </c>
      <c r="J416" s="16"/>
    </row>
    <row r="417" ht="20" customHeight="1" spans="1:10">
      <c r="A417" s="45" t="s">
        <v>573</v>
      </c>
      <c r="B417" s="45" t="s">
        <v>574</v>
      </c>
      <c r="C417" s="46" t="s">
        <v>587</v>
      </c>
      <c r="D417" s="45" t="s">
        <v>588</v>
      </c>
      <c r="E417" s="25">
        <v>15</v>
      </c>
      <c r="F417" s="14">
        <v>23</v>
      </c>
      <c r="G417" s="14">
        <v>80.67</v>
      </c>
      <c r="H417" s="14"/>
      <c r="I417" s="16">
        <f t="shared" si="33"/>
        <v>67.835</v>
      </c>
      <c r="J417" s="16"/>
    </row>
    <row r="418" ht="20" customHeight="1" spans="1:10">
      <c r="A418" s="45" t="s">
        <v>573</v>
      </c>
      <c r="B418" s="45" t="s">
        <v>574</v>
      </c>
      <c r="C418" s="46" t="s">
        <v>589</v>
      </c>
      <c r="D418" s="45" t="s">
        <v>496</v>
      </c>
      <c r="E418" s="25">
        <v>15</v>
      </c>
      <c r="F418" s="14">
        <v>24</v>
      </c>
      <c r="G418" s="14">
        <v>83</v>
      </c>
      <c r="H418" s="14"/>
      <c r="I418" s="16">
        <f t="shared" si="33"/>
        <v>70.5</v>
      </c>
      <c r="J418" s="16"/>
    </row>
    <row r="419" ht="20" customHeight="1" spans="1:10">
      <c r="A419" s="45" t="s">
        <v>573</v>
      </c>
      <c r="B419" s="45" t="s">
        <v>574</v>
      </c>
      <c r="C419" s="46" t="s">
        <v>590</v>
      </c>
      <c r="D419" s="45" t="s">
        <v>591</v>
      </c>
      <c r="E419" s="25">
        <v>15</v>
      </c>
      <c r="F419" s="14">
        <v>25</v>
      </c>
      <c r="G419" s="14">
        <v>81.33</v>
      </c>
      <c r="H419" s="14"/>
      <c r="I419" s="16">
        <f t="shared" si="33"/>
        <v>68.04</v>
      </c>
      <c r="J419" s="16"/>
    </row>
    <row r="420" ht="20" customHeight="1" spans="1:10">
      <c r="A420" s="45" t="s">
        <v>573</v>
      </c>
      <c r="B420" s="45" t="s">
        <v>574</v>
      </c>
      <c r="C420" s="46" t="s">
        <v>592</v>
      </c>
      <c r="D420" s="45" t="s">
        <v>498</v>
      </c>
      <c r="E420" s="25">
        <v>15</v>
      </c>
      <c r="F420" s="14">
        <v>26</v>
      </c>
      <c r="G420" s="14">
        <v>0</v>
      </c>
      <c r="H420" s="14"/>
      <c r="I420" s="16">
        <f t="shared" si="33"/>
        <v>28.25</v>
      </c>
      <c r="J420" s="16" t="s">
        <v>242</v>
      </c>
    </row>
    <row r="421" ht="20" customHeight="1" spans="1:10">
      <c r="A421" s="45" t="s">
        <v>573</v>
      </c>
      <c r="B421" s="45" t="s">
        <v>574</v>
      </c>
      <c r="C421" s="46" t="s">
        <v>593</v>
      </c>
      <c r="D421" s="45" t="s">
        <v>594</v>
      </c>
      <c r="E421" s="25">
        <v>15</v>
      </c>
      <c r="F421" s="14">
        <v>27</v>
      </c>
      <c r="G421" s="14">
        <v>83</v>
      </c>
      <c r="H421" s="14"/>
      <c r="I421" s="16">
        <f t="shared" si="33"/>
        <v>67.125</v>
      </c>
      <c r="J421" s="16"/>
    </row>
    <row r="422" ht="20" customHeight="1" spans="1:10">
      <c r="A422" s="45" t="s">
        <v>573</v>
      </c>
      <c r="B422" s="45" t="s">
        <v>574</v>
      </c>
      <c r="C422" s="46" t="s">
        <v>595</v>
      </c>
      <c r="D422" s="45" t="s">
        <v>596</v>
      </c>
      <c r="E422" s="25">
        <v>15</v>
      </c>
      <c r="F422" s="14">
        <v>28</v>
      </c>
      <c r="G422" s="14">
        <v>82.33</v>
      </c>
      <c r="H422" s="14"/>
      <c r="I422" s="16">
        <f t="shared" si="33"/>
        <v>68.415</v>
      </c>
      <c r="J422" s="16"/>
    </row>
    <row r="423" ht="20" customHeight="1" spans="1:10">
      <c r="A423" s="45" t="s">
        <v>597</v>
      </c>
      <c r="B423" s="45" t="s">
        <v>598</v>
      </c>
      <c r="C423" s="46" t="s">
        <v>599</v>
      </c>
      <c r="D423" s="45" t="s">
        <v>600</v>
      </c>
      <c r="E423" s="25">
        <v>16</v>
      </c>
      <c r="F423" s="14">
        <v>1</v>
      </c>
      <c r="G423" s="14">
        <v>81.33</v>
      </c>
      <c r="H423" s="14"/>
      <c r="I423" s="16">
        <f t="shared" ref="I423:I439" si="34">D423/2*0.4+G423*0.6</f>
        <v>67.298</v>
      </c>
      <c r="J423" s="16"/>
    </row>
    <row r="424" ht="20" customHeight="1" spans="1:10">
      <c r="A424" s="45" t="s">
        <v>597</v>
      </c>
      <c r="B424" s="45" t="s">
        <v>598</v>
      </c>
      <c r="C424" s="46" t="s">
        <v>601</v>
      </c>
      <c r="D424" s="45" t="s">
        <v>602</v>
      </c>
      <c r="E424" s="25">
        <v>16</v>
      </c>
      <c r="F424" s="14">
        <v>2</v>
      </c>
      <c r="G424" s="14">
        <v>85</v>
      </c>
      <c r="H424" s="14"/>
      <c r="I424" s="16">
        <f t="shared" si="34"/>
        <v>73.2</v>
      </c>
      <c r="J424" s="16"/>
    </row>
    <row r="425" ht="20" customHeight="1" spans="1:10">
      <c r="A425" s="45" t="s">
        <v>597</v>
      </c>
      <c r="B425" s="45" t="s">
        <v>598</v>
      </c>
      <c r="C425" s="46" t="s">
        <v>603</v>
      </c>
      <c r="D425" s="45" t="s">
        <v>513</v>
      </c>
      <c r="E425" s="25">
        <v>16</v>
      </c>
      <c r="F425" s="14">
        <v>3</v>
      </c>
      <c r="G425" s="14">
        <v>82.33</v>
      </c>
      <c r="H425" s="14"/>
      <c r="I425" s="16">
        <f t="shared" si="34"/>
        <v>70.698</v>
      </c>
      <c r="J425" s="16"/>
    </row>
    <row r="426" ht="20" customHeight="1" spans="1:10">
      <c r="A426" s="45" t="s">
        <v>597</v>
      </c>
      <c r="B426" s="45" t="s">
        <v>598</v>
      </c>
      <c r="C426" s="46" t="s">
        <v>604</v>
      </c>
      <c r="D426" s="45" t="s">
        <v>605</v>
      </c>
      <c r="E426" s="25">
        <v>16</v>
      </c>
      <c r="F426" s="14">
        <v>4</v>
      </c>
      <c r="G426" s="14">
        <v>86.17</v>
      </c>
      <c r="H426" s="14"/>
      <c r="I426" s="16">
        <f t="shared" si="34"/>
        <v>68.002</v>
      </c>
      <c r="J426" s="16"/>
    </row>
    <row r="427" ht="20" customHeight="1" spans="1:10">
      <c r="A427" s="45" t="s">
        <v>597</v>
      </c>
      <c r="B427" s="45" t="s">
        <v>598</v>
      </c>
      <c r="C427" s="46" t="s">
        <v>606</v>
      </c>
      <c r="D427" s="45" t="s">
        <v>607</v>
      </c>
      <c r="E427" s="25">
        <v>16</v>
      </c>
      <c r="F427" s="14">
        <v>5</v>
      </c>
      <c r="G427" s="14">
        <v>83.67</v>
      </c>
      <c r="H427" s="14"/>
      <c r="I427" s="16">
        <f t="shared" si="34"/>
        <v>67.102</v>
      </c>
      <c r="J427" s="16"/>
    </row>
    <row r="428" ht="20" customHeight="1" spans="1:10">
      <c r="A428" s="45" t="s">
        <v>597</v>
      </c>
      <c r="B428" s="45" t="s">
        <v>598</v>
      </c>
      <c r="C428" s="46" t="s">
        <v>608</v>
      </c>
      <c r="D428" s="45" t="s">
        <v>609</v>
      </c>
      <c r="E428" s="25">
        <v>16</v>
      </c>
      <c r="F428" s="14">
        <v>6</v>
      </c>
      <c r="G428" s="14">
        <v>78</v>
      </c>
      <c r="H428" s="14"/>
      <c r="I428" s="16">
        <f t="shared" si="34"/>
        <v>62.2</v>
      </c>
      <c r="J428" s="16"/>
    </row>
    <row r="429" ht="20" customHeight="1" spans="1:10">
      <c r="A429" s="45" t="s">
        <v>597</v>
      </c>
      <c r="B429" s="45" t="s">
        <v>598</v>
      </c>
      <c r="C429" s="46" t="s">
        <v>610</v>
      </c>
      <c r="D429" s="45" t="s">
        <v>522</v>
      </c>
      <c r="E429" s="25">
        <v>16</v>
      </c>
      <c r="F429" s="14">
        <v>7</v>
      </c>
      <c r="G429" s="14">
        <v>84.33</v>
      </c>
      <c r="H429" s="14"/>
      <c r="I429" s="16">
        <f t="shared" si="34"/>
        <v>70.098</v>
      </c>
      <c r="J429" s="16"/>
    </row>
    <row r="430" ht="20" customHeight="1" spans="1:10">
      <c r="A430" s="45" t="s">
        <v>597</v>
      </c>
      <c r="B430" s="45" t="s">
        <v>598</v>
      </c>
      <c r="C430" s="46" t="s">
        <v>611</v>
      </c>
      <c r="D430" s="45" t="s">
        <v>612</v>
      </c>
      <c r="E430" s="25">
        <v>16</v>
      </c>
      <c r="F430" s="14">
        <v>8</v>
      </c>
      <c r="G430" s="14">
        <v>83</v>
      </c>
      <c r="H430" s="14"/>
      <c r="I430" s="16">
        <f t="shared" si="34"/>
        <v>72.7</v>
      </c>
      <c r="J430" s="16"/>
    </row>
    <row r="431" ht="20" customHeight="1" spans="1:10">
      <c r="A431" s="45" t="s">
        <v>597</v>
      </c>
      <c r="B431" s="45" t="s">
        <v>598</v>
      </c>
      <c r="C431" s="46" t="s">
        <v>613</v>
      </c>
      <c r="D431" s="45" t="s">
        <v>529</v>
      </c>
      <c r="E431" s="25">
        <v>16</v>
      </c>
      <c r="F431" s="14">
        <v>9</v>
      </c>
      <c r="G431" s="14">
        <v>87</v>
      </c>
      <c r="H431" s="14"/>
      <c r="I431" s="16">
        <f t="shared" si="34"/>
        <v>70.9</v>
      </c>
      <c r="J431" s="16"/>
    </row>
    <row r="432" ht="20" customHeight="1" spans="1:10">
      <c r="A432" s="45" t="s">
        <v>597</v>
      </c>
      <c r="B432" s="45" t="s">
        <v>598</v>
      </c>
      <c r="C432" s="46" t="s">
        <v>614</v>
      </c>
      <c r="D432" s="45" t="s">
        <v>615</v>
      </c>
      <c r="E432" s="25">
        <v>16</v>
      </c>
      <c r="F432" s="14">
        <v>10</v>
      </c>
      <c r="G432" s="14">
        <v>76.17</v>
      </c>
      <c r="H432" s="14"/>
      <c r="I432" s="16">
        <f t="shared" si="34"/>
        <v>61.502</v>
      </c>
      <c r="J432" s="16"/>
    </row>
    <row r="433" ht="20" customHeight="1" spans="1:10">
      <c r="A433" s="45" t="s">
        <v>597</v>
      </c>
      <c r="B433" s="45" t="s">
        <v>598</v>
      </c>
      <c r="C433" s="46" t="s">
        <v>616</v>
      </c>
      <c r="D433" s="45" t="s">
        <v>617</v>
      </c>
      <c r="E433" s="25">
        <v>16</v>
      </c>
      <c r="F433" s="14">
        <v>11</v>
      </c>
      <c r="G433" s="14">
        <v>78</v>
      </c>
      <c r="H433" s="14"/>
      <c r="I433" s="16">
        <f t="shared" si="34"/>
        <v>61.8</v>
      </c>
      <c r="J433" s="16"/>
    </row>
    <row r="434" ht="20" customHeight="1" spans="1:10">
      <c r="A434" s="45" t="s">
        <v>597</v>
      </c>
      <c r="B434" s="45" t="s">
        <v>598</v>
      </c>
      <c r="C434" s="46" t="s">
        <v>618</v>
      </c>
      <c r="D434" s="45" t="s">
        <v>619</v>
      </c>
      <c r="E434" s="25">
        <v>16</v>
      </c>
      <c r="F434" s="14">
        <v>12</v>
      </c>
      <c r="G434" s="14">
        <v>83</v>
      </c>
      <c r="H434" s="14"/>
      <c r="I434" s="16">
        <f t="shared" si="34"/>
        <v>67.3</v>
      </c>
      <c r="J434" s="16"/>
    </row>
    <row r="435" ht="20" customHeight="1" spans="1:10">
      <c r="A435" s="45" t="s">
        <v>597</v>
      </c>
      <c r="B435" s="45" t="s">
        <v>598</v>
      </c>
      <c r="C435" s="46" t="s">
        <v>620</v>
      </c>
      <c r="D435" s="45" t="s">
        <v>621</v>
      </c>
      <c r="E435" s="25">
        <v>16</v>
      </c>
      <c r="F435" s="14">
        <v>13</v>
      </c>
      <c r="G435" s="14">
        <v>86</v>
      </c>
      <c r="H435" s="14"/>
      <c r="I435" s="16">
        <f t="shared" si="34"/>
        <v>67.6</v>
      </c>
      <c r="J435" s="16"/>
    </row>
    <row r="436" ht="20" customHeight="1" spans="1:10">
      <c r="A436" s="45" t="s">
        <v>597</v>
      </c>
      <c r="B436" s="45" t="s">
        <v>598</v>
      </c>
      <c r="C436" s="46" t="s">
        <v>622</v>
      </c>
      <c r="D436" s="45" t="s">
        <v>146</v>
      </c>
      <c r="E436" s="25">
        <v>16</v>
      </c>
      <c r="F436" s="14">
        <v>14</v>
      </c>
      <c r="G436" s="14">
        <v>85</v>
      </c>
      <c r="H436" s="14"/>
      <c r="I436" s="16">
        <f t="shared" si="34"/>
        <v>71.1</v>
      </c>
      <c r="J436" s="16"/>
    </row>
    <row r="437" ht="20" customHeight="1" spans="1:10">
      <c r="A437" s="45" t="s">
        <v>597</v>
      </c>
      <c r="B437" s="45" t="s">
        <v>598</v>
      </c>
      <c r="C437" s="46" t="s">
        <v>623</v>
      </c>
      <c r="D437" s="45" t="s">
        <v>624</v>
      </c>
      <c r="E437" s="25">
        <v>16</v>
      </c>
      <c r="F437" s="14">
        <v>15</v>
      </c>
      <c r="G437" s="14">
        <v>81.33</v>
      </c>
      <c r="H437" s="14"/>
      <c r="I437" s="16">
        <f t="shared" si="34"/>
        <v>63.898</v>
      </c>
      <c r="J437" s="16"/>
    </row>
    <row r="438" ht="20" customHeight="1" spans="1:10">
      <c r="A438" s="45" t="s">
        <v>597</v>
      </c>
      <c r="B438" s="45" t="s">
        <v>598</v>
      </c>
      <c r="C438" s="46" t="s">
        <v>625</v>
      </c>
      <c r="D438" s="45" t="s">
        <v>615</v>
      </c>
      <c r="E438" s="25">
        <v>16</v>
      </c>
      <c r="F438" s="14">
        <v>16</v>
      </c>
      <c r="G438" s="14">
        <v>79</v>
      </c>
      <c r="H438" s="14"/>
      <c r="I438" s="16">
        <f t="shared" si="34"/>
        <v>63.2</v>
      </c>
      <c r="J438" s="16"/>
    </row>
    <row r="439" ht="20" customHeight="1" spans="1:10">
      <c r="A439" s="45" t="s">
        <v>597</v>
      </c>
      <c r="B439" s="45" t="s">
        <v>598</v>
      </c>
      <c r="C439" s="46" t="s">
        <v>626</v>
      </c>
      <c r="D439" s="45" t="s">
        <v>627</v>
      </c>
      <c r="E439" s="25">
        <v>16</v>
      </c>
      <c r="F439" s="14">
        <v>17</v>
      </c>
      <c r="G439" s="14">
        <v>86.67</v>
      </c>
      <c r="H439" s="14"/>
      <c r="I439" s="16">
        <f t="shared" si="34"/>
        <v>70.002</v>
      </c>
      <c r="J439" s="16"/>
    </row>
    <row r="440" ht="20" customHeight="1" spans="1:10">
      <c r="A440" s="45" t="s">
        <v>628</v>
      </c>
      <c r="B440" s="49" t="s">
        <v>629</v>
      </c>
      <c r="C440" s="46" t="s">
        <v>630</v>
      </c>
      <c r="D440" s="45" t="s">
        <v>631</v>
      </c>
      <c r="E440" s="25">
        <v>12</v>
      </c>
      <c r="F440" s="14">
        <v>1</v>
      </c>
      <c r="G440" s="14">
        <v>84.83</v>
      </c>
      <c r="H440" s="14"/>
      <c r="I440" s="16">
        <f t="shared" ref="I440:I503" si="35">D440*0.25+G440*0.5</f>
        <v>65.915</v>
      </c>
      <c r="J440" s="16"/>
    </row>
    <row r="441" ht="20" customHeight="1" spans="1:10">
      <c r="A441" s="45" t="s">
        <v>628</v>
      </c>
      <c r="B441" s="49" t="s">
        <v>629</v>
      </c>
      <c r="C441" s="46" t="s">
        <v>632</v>
      </c>
      <c r="D441" s="45" t="s">
        <v>612</v>
      </c>
      <c r="E441" s="25">
        <v>12</v>
      </c>
      <c r="F441" s="14">
        <v>2</v>
      </c>
      <c r="G441" s="14">
        <v>74.17</v>
      </c>
      <c r="H441" s="14"/>
      <c r="I441" s="16">
        <f t="shared" si="35"/>
        <v>65.71</v>
      </c>
      <c r="J441" s="16"/>
    </row>
    <row r="442" ht="20" customHeight="1" spans="1:10">
      <c r="A442" s="45" t="s">
        <v>628</v>
      </c>
      <c r="B442" s="49" t="s">
        <v>629</v>
      </c>
      <c r="C442" s="46" t="s">
        <v>633</v>
      </c>
      <c r="D442" s="45" t="s">
        <v>634</v>
      </c>
      <c r="E442" s="25">
        <v>12</v>
      </c>
      <c r="F442" s="14">
        <v>3</v>
      </c>
      <c r="G442" s="14">
        <v>78.33</v>
      </c>
      <c r="H442" s="14"/>
      <c r="I442" s="16">
        <f t="shared" si="35"/>
        <v>66.04</v>
      </c>
      <c r="J442" s="16"/>
    </row>
    <row r="443" ht="20" customHeight="1" spans="1:10">
      <c r="A443" s="45" t="s">
        <v>628</v>
      </c>
      <c r="B443" s="49" t="s">
        <v>629</v>
      </c>
      <c r="C443" s="46" t="s">
        <v>635</v>
      </c>
      <c r="D443" s="45" t="s">
        <v>636</v>
      </c>
      <c r="E443" s="25">
        <v>12</v>
      </c>
      <c r="F443" s="14">
        <v>4</v>
      </c>
      <c r="G443" s="14">
        <v>83.23</v>
      </c>
      <c r="H443" s="14"/>
      <c r="I443" s="16">
        <f t="shared" si="35"/>
        <v>62.115</v>
      </c>
      <c r="J443" s="16"/>
    </row>
    <row r="444" ht="20" customHeight="1" spans="1:10">
      <c r="A444" s="45" t="s">
        <v>628</v>
      </c>
      <c r="B444" s="49" t="s">
        <v>629</v>
      </c>
      <c r="C444" s="46" t="s">
        <v>637</v>
      </c>
      <c r="D444" s="45" t="s">
        <v>638</v>
      </c>
      <c r="E444" s="25">
        <v>12</v>
      </c>
      <c r="F444" s="14">
        <v>5</v>
      </c>
      <c r="G444" s="14">
        <v>79.33</v>
      </c>
      <c r="H444" s="14"/>
      <c r="I444" s="16">
        <f t="shared" si="35"/>
        <v>63.79</v>
      </c>
      <c r="J444" s="16"/>
    </row>
    <row r="445" ht="20" customHeight="1" spans="1:10">
      <c r="A445" s="54" t="s">
        <v>628</v>
      </c>
      <c r="B445" s="49" t="s">
        <v>629</v>
      </c>
      <c r="C445" s="51" t="s">
        <v>639</v>
      </c>
      <c r="D445" s="50">
        <v>93.5</v>
      </c>
      <c r="E445" s="25">
        <v>12</v>
      </c>
      <c r="F445" s="14">
        <v>6</v>
      </c>
      <c r="G445" s="14">
        <v>81.13</v>
      </c>
      <c r="H445" s="14"/>
      <c r="I445" s="16">
        <f t="shared" si="35"/>
        <v>63.94</v>
      </c>
      <c r="J445" s="16"/>
    </row>
    <row r="446" ht="20" customHeight="1" spans="1:10">
      <c r="A446" s="45" t="s">
        <v>628</v>
      </c>
      <c r="B446" s="49" t="s">
        <v>629</v>
      </c>
      <c r="C446" s="46" t="s">
        <v>640</v>
      </c>
      <c r="D446" s="45" t="s">
        <v>641</v>
      </c>
      <c r="E446" s="25">
        <v>12</v>
      </c>
      <c r="F446" s="14">
        <v>7</v>
      </c>
      <c r="G446" s="16">
        <v>78.5</v>
      </c>
      <c r="H446" s="14"/>
      <c r="I446" s="16">
        <f t="shared" si="35"/>
        <v>57.125</v>
      </c>
      <c r="J446" s="16"/>
    </row>
    <row r="447" ht="20" customHeight="1" spans="1:10">
      <c r="A447" s="45" t="s">
        <v>628</v>
      </c>
      <c r="B447" s="49" t="s">
        <v>629</v>
      </c>
      <c r="C447" s="46" t="s">
        <v>642</v>
      </c>
      <c r="D447" s="45" t="s">
        <v>627</v>
      </c>
      <c r="E447" s="25">
        <v>12</v>
      </c>
      <c r="F447" s="14">
        <v>8</v>
      </c>
      <c r="G447" s="14">
        <v>83.03</v>
      </c>
      <c r="H447" s="14"/>
      <c r="I447" s="16">
        <f t="shared" si="35"/>
        <v>64.015</v>
      </c>
      <c r="J447" s="16"/>
    </row>
    <row r="448" ht="20" customHeight="1" spans="1:10">
      <c r="A448" s="45" t="s">
        <v>628</v>
      </c>
      <c r="B448" s="49" t="s">
        <v>629</v>
      </c>
      <c r="C448" s="46" t="s">
        <v>643</v>
      </c>
      <c r="D448" s="45" t="s">
        <v>644</v>
      </c>
      <c r="E448" s="25">
        <v>12</v>
      </c>
      <c r="F448" s="14">
        <v>9</v>
      </c>
      <c r="G448" s="14">
        <v>82.77</v>
      </c>
      <c r="H448" s="14"/>
      <c r="I448" s="16">
        <f t="shared" si="35"/>
        <v>67.76</v>
      </c>
      <c r="J448" s="16"/>
    </row>
    <row r="449" ht="20" customHeight="1" spans="1:10">
      <c r="A449" s="45" t="s">
        <v>645</v>
      </c>
      <c r="B449" s="45" t="s">
        <v>646</v>
      </c>
      <c r="C449" s="46" t="s">
        <v>647</v>
      </c>
      <c r="D449" s="45" t="s">
        <v>356</v>
      </c>
      <c r="E449" s="25">
        <v>19</v>
      </c>
      <c r="F449" s="14">
        <v>1</v>
      </c>
      <c r="G449" s="14">
        <v>85.43</v>
      </c>
      <c r="H449" s="14"/>
      <c r="I449" s="16">
        <f t="shared" si="35"/>
        <v>78.465</v>
      </c>
      <c r="J449" s="16"/>
    </row>
    <row r="450" ht="20" customHeight="1" spans="1:10">
      <c r="A450" s="45" t="s">
        <v>645</v>
      </c>
      <c r="B450" s="45" t="s">
        <v>646</v>
      </c>
      <c r="C450" s="46" t="s">
        <v>648</v>
      </c>
      <c r="D450" s="45" t="s">
        <v>564</v>
      </c>
      <c r="E450" s="25">
        <v>19</v>
      </c>
      <c r="F450" s="14">
        <v>6</v>
      </c>
      <c r="G450" s="14">
        <v>86.67</v>
      </c>
      <c r="H450" s="14"/>
      <c r="I450" s="16">
        <f t="shared" si="35"/>
        <v>72.46</v>
      </c>
      <c r="J450" s="16"/>
    </row>
    <row r="451" ht="20" customHeight="1" spans="1:10">
      <c r="A451" s="45" t="s">
        <v>645</v>
      </c>
      <c r="B451" s="45" t="s">
        <v>646</v>
      </c>
      <c r="C451" s="46" t="s">
        <v>649</v>
      </c>
      <c r="D451" s="45" t="s">
        <v>650</v>
      </c>
      <c r="E451" s="25">
        <v>19</v>
      </c>
      <c r="F451" s="14">
        <v>11</v>
      </c>
      <c r="G451" s="14">
        <v>78.1</v>
      </c>
      <c r="H451" s="14"/>
      <c r="I451" s="16">
        <f t="shared" si="35"/>
        <v>59.175</v>
      </c>
      <c r="J451" s="16"/>
    </row>
    <row r="452" ht="20" customHeight="1" spans="1:10">
      <c r="A452" s="45" t="s">
        <v>645</v>
      </c>
      <c r="B452" s="45" t="s">
        <v>646</v>
      </c>
      <c r="C452" s="46" t="s">
        <v>651</v>
      </c>
      <c r="D452" s="45" t="s">
        <v>423</v>
      </c>
      <c r="E452" s="25">
        <v>19</v>
      </c>
      <c r="F452" s="14">
        <v>13</v>
      </c>
      <c r="G452" s="14">
        <v>77.83</v>
      </c>
      <c r="H452" s="14"/>
      <c r="I452" s="16">
        <f t="shared" si="35"/>
        <v>70.415</v>
      </c>
      <c r="J452" s="16"/>
    </row>
    <row r="453" ht="20" customHeight="1" spans="1:10">
      <c r="A453" s="45" t="s">
        <v>652</v>
      </c>
      <c r="B453" s="45" t="s">
        <v>653</v>
      </c>
      <c r="C453" s="48" t="s">
        <v>654</v>
      </c>
      <c r="D453" s="45" t="s">
        <v>583</v>
      </c>
      <c r="E453" s="25">
        <v>22</v>
      </c>
      <c r="F453" s="14">
        <v>1</v>
      </c>
      <c r="G453" s="14">
        <v>83.67</v>
      </c>
      <c r="H453" s="14"/>
      <c r="I453" s="16">
        <f t="shared" si="35"/>
        <v>74.96</v>
      </c>
      <c r="J453" s="16"/>
    </row>
    <row r="454" ht="20" customHeight="1" spans="1:10">
      <c r="A454" s="45" t="s">
        <v>652</v>
      </c>
      <c r="B454" s="45" t="s">
        <v>653</v>
      </c>
      <c r="C454" s="48" t="s">
        <v>655</v>
      </c>
      <c r="D454" s="45" t="s">
        <v>569</v>
      </c>
      <c r="E454" s="25">
        <v>22</v>
      </c>
      <c r="F454" s="14">
        <v>2</v>
      </c>
      <c r="G454" s="14">
        <v>84.33</v>
      </c>
      <c r="H454" s="14"/>
      <c r="I454" s="16">
        <f t="shared" si="35"/>
        <v>70.29</v>
      </c>
      <c r="J454" s="16"/>
    </row>
    <row r="455" ht="20" customHeight="1" spans="1:10">
      <c r="A455" s="45" t="s">
        <v>652</v>
      </c>
      <c r="B455" s="45" t="s">
        <v>653</v>
      </c>
      <c r="C455" s="48" t="s">
        <v>656</v>
      </c>
      <c r="D455" s="45" t="s">
        <v>555</v>
      </c>
      <c r="E455" s="25">
        <v>22</v>
      </c>
      <c r="F455" s="14">
        <v>3</v>
      </c>
      <c r="G455" s="14">
        <v>85</v>
      </c>
      <c r="H455" s="14"/>
      <c r="I455" s="16">
        <f t="shared" si="35"/>
        <v>74.375</v>
      </c>
      <c r="J455" s="16"/>
    </row>
    <row r="456" ht="20" customHeight="1" spans="1:10">
      <c r="A456" s="45" t="s">
        <v>652</v>
      </c>
      <c r="B456" s="45" t="s">
        <v>653</v>
      </c>
      <c r="C456" s="48" t="s">
        <v>657</v>
      </c>
      <c r="D456" s="45" t="s">
        <v>460</v>
      </c>
      <c r="E456" s="25">
        <v>22</v>
      </c>
      <c r="F456" s="14">
        <v>4</v>
      </c>
      <c r="G456" s="14">
        <v>78</v>
      </c>
      <c r="H456" s="14"/>
      <c r="I456" s="16">
        <f t="shared" si="35"/>
        <v>71.625</v>
      </c>
      <c r="J456" s="16"/>
    </row>
    <row r="457" ht="20" customHeight="1" spans="1:10">
      <c r="A457" s="45" t="s">
        <v>652</v>
      </c>
      <c r="B457" s="45" t="s">
        <v>653</v>
      </c>
      <c r="C457" s="48" t="s">
        <v>658</v>
      </c>
      <c r="D457" s="45" t="s">
        <v>659</v>
      </c>
      <c r="E457" s="25">
        <v>22</v>
      </c>
      <c r="F457" s="14">
        <v>5</v>
      </c>
      <c r="G457" s="14">
        <v>81.67</v>
      </c>
      <c r="H457" s="14"/>
      <c r="I457" s="16">
        <f t="shared" si="35"/>
        <v>71.71</v>
      </c>
      <c r="J457" s="16"/>
    </row>
    <row r="458" ht="20" customHeight="1" spans="1:10">
      <c r="A458" s="45" t="s">
        <v>652</v>
      </c>
      <c r="B458" s="45" t="s">
        <v>653</v>
      </c>
      <c r="C458" s="48" t="s">
        <v>660</v>
      </c>
      <c r="D458" s="45" t="s">
        <v>490</v>
      </c>
      <c r="E458" s="25">
        <v>22</v>
      </c>
      <c r="F458" s="14">
        <v>6</v>
      </c>
      <c r="G458" s="14">
        <v>83</v>
      </c>
      <c r="H458" s="14"/>
      <c r="I458" s="16">
        <f t="shared" si="35"/>
        <v>69.5</v>
      </c>
      <c r="J458" s="16"/>
    </row>
    <row r="459" ht="20" customHeight="1" spans="1:10">
      <c r="A459" s="47" t="s">
        <v>652</v>
      </c>
      <c r="B459" s="47" t="s">
        <v>653</v>
      </c>
      <c r="C459" s="48" t="s">
        <v>661</v>
      </c>
      <c r="D459" s="47" t="s">
        <v>662</v>
      </c>
      <c r="E459" s="25">
        <v>22</v>
      </c>
      <c r="F459" s="14">
        <v>7</v>
      </c>
      <c r="G459" s="14">
        <v>81.67</v>
      </c>
      <c r="H459" s="14"/>
      <c r="I459" s="16">
        <f t="shared" si="35"/>
        <v>67.335</v>
      </c>
      <c r="J459" s="16"/>
    </row>
    <row r="460" ht="20" customHeight="1" spans="1:10">
      <c r="A460" s="45" t="s">
        <v>652</v>
      </c>
      <c r="B460" s="45" t="s">
        <v>653</v>
      </c>
      <c r="C460" s="48" t="s">
        <v>663</v>
      </c>
      <c r="D460" s="45" t="s">
        <v>564</v>
      </c>
      <c r="E460" s="25">
        <v>22</v>
      </c>
      <c r="F460" s="14">
        <v>8</v>
      </c>
      <c r="G460" s="14">
        <v>88.67</v>
      </c>
      <c r="H460" s="14"/>
      <c r="I460" s="16">
        <f t="shared" si="35"/>
        <v>73.46</v>
      </c>
      <c r="J460" s="16"/>
    </row>
    <row r="461" ht="20" customHeight="1" spans="1:10">
      <c r="A461" s="45" t="s">
        <v>652</v>
      </c>
      <c r="B461" s="45" t="s">
        <v>653</v>
      </c>
      <c r="C461" s="48" t="s">
        <v>664</v>
      </c>
      <c r="D461" s="45" t="s">
        <v>596</v>
      </c>
      <c r="E461" s="25">
        <v>22</v>
      </c>
      <c r="F461" s="14">
        <v>9</v>
      </c>
      <c r="G461" s="14">
        <v>82</v>
      </c>
      <c r="H461" s="14"/>
      <c r="I461" s="16">
        <f t="shared" si="35"/>
        <v>68.25</v>
      </c>
      <c r="J461" s="16"/>
    </row>
    <row r="462" ht="20" customHeight="1" spans="1:10">
      <c r="A462" s="45" t="s">
        <v>652</v>
      </c>
      <c r="B462" s="45" t="s">
        <v>653</v>
      </c>
      <c r="C462" s="48" t="s">
        <v>665</v>
      </c>
      <c r="D462" s="45" t="s">
        <v>345</v>
      </c>
      <c r="E462" s="25">
        <v>22</v>
      </c>
      <c r="F462" s="14">
        <v>10</v>
      </c>
      <c r="G462" s="14">
        <v>86</v>
      </c>
      <c r="H462" s="14"/>
      <c r="I462" s="16">
        <f t="shared" si="35"/>
        <v>76.875</v>
      </c>
      <c r="J462" s="16"/>
    </row>
    <row r="463" ht="20" customHeight="1" spans="1:10">
      <c r="A463" s="45" t="s">
        <v>652</v>
      </c>
      <c r="B463" s="45" t="s">
        <v>653</v>
      </c>
      <c r="C463" s="48" t="s">
        <v>666</v>
      </c>
      <c r="D463" s="45" t="s">
        <v>426</v>
      </c>
      <c r="E463" s="25">
        <v>22</v>
      </c>
      <c r="F463" s="14">
        <v>11</v>
      </c>
      <c r="G463" s="14">
        <v>83</v>
      </c>
      <c r="H463" s="14"/>
      <c r="I463" s="16">
        <f t="shared" si="35"/>
        <v>72.625</v>
      </c>
      <c r="J463" s="16"/>
    </row>
    <row r="464" ht="20" customHeight="1" spans="1:10">
      <c r="A464" s="45" t="s">
        <v>652</v>
      </c>
      <c r="B464" s="45" t="s">
        <v>653</v>
      </c>
      <c r="C464" s="48" t="s">
        <v>667</v>
      </c>
      <c r="D464" s="45" t="s">
        <v>581</v>
      </c>
      <c r="E464" s="25">
        <v>22</v>
      </c>
      <c r="F464" s="14">
        <v>12</v>
      </c>
      <c r="G464" s="14">
        <v>86.67</v>
      </c>
      <c r="H464" s="14"/>
      <c r="I464" s="16">
        <f t="shared" si="35"/>
        <v>74.085</v>
      </c>
      <c r="J464" s="16"/>
    </row>
    <row r="465" ht="20" customHeight="1" spans="1:10">
      <c r="A465" s="45" t="s">
        <v>652</v>
      </c>
      <c r="B465" s="45" t="s">
        <v>653</v>
      </c>
      <c r="C465" s="48" t="s">
        <v>668</v>
      </c>
      <c r="D465" s="45" t="s">
        <v>403</v>
      </c>
      <c r="E465" s="25">
        <v>22</v>
      </c>
      <c r="F465" s="14">
        <v>13</v>
      </c>
      <c r="G465" s="14">
        <v>88</v>
      </c>
      <c r="H465" s="14"/>
      <c r="I465" s="16">
        <f t="shared" si="35"/>
        <v>81</v>
      </c>
      <c r="J465" s="16"/>
    </row>
    <row r="466" ht="20" customHeight="1" spans="1:10">
      <c r="A466" s="45" t="s">
        <v>652</v>
      </c>
      <c r="B466" s="45" t="s">
        <v>653</v>
      </c>
      <c r="C466" s="48" t="s">
        <v>669</v>
      </c>
      <c r="D466" s="45" t="s">
        <v>545</v>
      </c>
      <c r="E466" s="25">
        <v>22</v>
      </c>
      <c r="F466" s="14">
        <v>14</v>
      </c>
      <c r="G466" s="14">
        <v>88.67</v>
      </c>
      <c r="H466" s="14"/>
      <c r="I466" s="16">
        <f t="shared" si="35"/>
        <v>71.96</v>
      </c>
      <c r="J466" s="16"/>
    </row>
    <row r="467" ht="20" customHeight="1" spans="1:10">
      <c r="A467" s="45" t="s">
        <v>652</v>
      </c>
      <c r="B467" s="45" t="s">
        <v>653</v>
      </c>
      <c r="C467" s="48" t="s">
        <v>670</v>
      </c>
      <c r="D467" s="45" t="s">
        <v>490</v>
      </c>
      <c r="E467" s="25">
        <v>22</v>
      </c>
      <c r="F467" s="14">
        <v>15</v>
      </c>
      <c r="G467" s="14">
        <v>80.67</v>
      </c>
      <c r="H467" s="14"/>
      <c r="I467" s="16">
        <f t="shared" si="35"/>
        <v>68.335</v>
      </c>
      <c r="J467" s="16"/>
    </row>
    <row r="468" ht="20" customHeight="1" spans="1:10">
      <c r="A468" s="45" t="s">
        <v>652</v>
      </c>
      <c r="B468" s="45" t="s">
        <v>653</v>
      </c>
      <c r="C468" s="48" t="s">
        <v>671</v>
      </c>
      <c r="D468" s="45" t="s">
        <v>672</v>
      </c>
      <c r="E468" s="25">
        <v>22</v>
      </c>
      <c r="F468" s="14">
        <v>16</v>
      </c>
      <c r="G468" s="14">
        <v>83</v>
      </c>
      <c r="H468" s="14"/>
      <c r="I468" s="16">
        <f t="shared" si="35"/>
        <v>70.25</v>
      </c>
      <c r="J468" s="16"/>
    </row>
    <row r="469" ht="20" customHeight="1" spans="1:10">
      <c r="A469" s="45" t="s">
        <v>652</v>
      </c>
      <c r="B469" s="45" t="s">
        <v>653</v>
      </c>
      <c r="C469" s="48" t="s">
        <v>673</v>
      </c>
      <c r="D469" s="45" t="s">
        <v>674</v>
      </c>
      <c r="E469" s="25">
        <v>22</v>
      </c>
      <c r="F469" s="14">
        <v>17</v>
      </c>
      <c r="G469" s="14">
        <v>85.33</v>
      </c>
      <c r="H469" s="14"/>
      <c r="I469" s="16">
        <f t="shared" si="35"/>
        <v>76.29</v>
      </c>
      <c r="J469" s="16"/>
    </row>
    <row r="470" ht="20" customHeight="1" spans="1:10">
      <c r="A470" s="45" t="s">
        <v>652</v>
      </c>
      <c r="B470" s="45" t="s">
        <v>653</v>
      </c>
      <c r="C470" s="48" t="s">
        <v>675</v>
      </c>
      <c r="D470" s="45" t="s">
        <v>545</v>
      </c>
      <c r="E470" s="25">
        <v>22</v>
      </c>
      <c r="F470" s="14">
        <v>18</v>
      </c>
      <c r="G470" s="14">
        <v>83.33</v>
      </c>
      <c r="H470" s="14"/>
      <c r="I470" s="16">
        <f t="shared" si="35"/>
        <v>69.29</v>
      </c>
      <c r="J470" s="16"/>
    </row>
    <row r="471" ht="20" customHeight="1" spans="1:10">
      <c r="A471" s="45" t="s">
        <v>652</v>
      </c>
      <c r="B471" s="45" t="s">
        <v>653</v>
      </c>
      <c r="C471" s="48" t="s">
        <v>676</v>
      </c>
      <c r="D471" s="45" t="s">
        <v>602</v>
      </c>
      <c r="E471" s="25">
        <v>22</v>
      </c>
      <c r="F471" s="14">
        <v>19</v>
      </c>
      <c r="G471" s="14">
        <v>84</v>
      </c>
      <c r="H471" s="14"/>
      <c r="I471" s="16">
        <f t="shared" si="35"/>
        <v>69.75</v>
      </c>
      <c r="J471" s="16"/>
    </row>
    <row r="472" ht="20" customHeight="1" spans="1:10">
      <c r="A472" s="45" t="s">
        <v>652</v>
      </c>
      <c r="B472" s="45" t="s">
        <v>653</v>
      </c>
      <c r="C472" s="48" t="s">
        <v>677</v>
      </c>
      <c r="D472" s="45" t="s">
        <v>678</v>
      </c>
      <c r="E472" s="25">
        <v>22</v>
      </c>
      <c r="F472" s="14">
        <v>20</v>
      </c>
      <c r="G472" s="14">
        <v>83.33</v>
      </c>
      <c r="H472" s="14"/>
      <c r="I472" s="16">
        <f t="shared" si="35"/>
        <v>70.04</v>
      </c>
      <c r="J472" s="16"/>
    </row>
    <row r="473" ht="20" customHeight="1" spans="1:10">
      <c r="A473" s="45" t="s">
        <v>652</v>
      </c>
      <c r="B473" s="45" t="s">
        <v>653</v>
      </c>
      <c r="C473" s="48" t="s">
        <v>679</v>
      </c>
      <c r="D473" s="45" t="s">
        <v>345</v>
      </c>
      <c r="E473" s="25">
        <v>22</v>
      </c>
      <c r="F473" s="14">
        <v>21</v>
      </c>
      <c r="G473" s="14">
        <v>83.33</v>
      </c>
      <c r="H473" s="14"/>
      <c r="I473" s="16">
        <f t="shared" si="35"/>
        <v>75.54</v>
      </c>
      <c r="J473" s="16"/>
    </row>
    <row r="474" ht="20" customHeight="1" spans="1:10">
      <c r="A474" s="45" t="s">
        <v>652</v>
      </c>
      <c r="B474" s="45" t="s">
        <v>653</v>
      </c>
      <c r="C474" s="48" t="s">
        <v>680</v>
      </c>
      <c r="D474" s="45" t="s">
        <v>681</v>
      </c>
      <c r="E474" s="25">
        <v>22</v>
      </c>
      <c r="F474" s="14">
        <v>22</v>
      </c>
      <c r="G474" s="14">
        <v>85</v>
      </c>
      <c r="H474" s="14"/>
      <c r="I474" s="16">
        <f t="shared" si="35"/>
        <v>72.25</v>
      </c>
      <c r="J474" s="16"/>
    </row>
    <row r="475" ht="20" customHeight="1" spans="1:10">
      <c r="A475" s="45" t="s">
        <v>652</v>
      </c>
      <c r="B475" s="45" t="s">
        <v>653</v>
      </c>
      <c r="C475" s="48" t="s">
        <v>682</v>
      </c>
      <c r="D475" s="45" t="s">
        <v>562</v>
      </c>
      <c r="E475" s="25">
        <v>22</v>
      </c>
      <c r="F475" s="14">
        <v>23</v>
      </c>
      <c r="G475" s="14">
        <v>81</v>
      </c>
      <c r="H475" s="14"/>
      <c r="I475" s="16">
        <f t="shared" si="35"/>
        <v>69.75</v>
      </c>
      <c r="J475" s="16"/>
    </row>
    <row r="476" ht="20" customHeight="1" spans="1:10">
      <c r="A476" s="45" t="s">
        <v>652</v>
      </c>
      <c r="B476" s="45" t="s">
        <v>653</v>
      </c>
      <c r="C476" s="48" t="s">
        <v>683</v>
      </c>
      <c r="D476" s="45" t="s">
        <v>449</v>
      </c>
      <c r="E476" s="25">
        <v>22</v>
      </c>
      <c r="F476" s="14">
        <v>24</v>
      </c>
      <c r="G476" s="14">
        <v>83</v>
      </c>
      <c r="H476" s="14"/>
      <c r="I476" s="16">
        <f t="shared" si="35"/>
        <v>71.5</v>
      </c>
      <c r="J476" s="16"/>
    </row>
    <row r="477" ht="20" customHeight="1" spans="1:10">
      <c r="A477" s="45" t="s">
        <v>652</v>
      </c>
      <c r="B477" s="45" t="s">
        <v>653</v>
      </c>
      <c r="C477" s="48" t="s">
        <v>684</v>
      </c>
      <c r="D477" s="45" t="s">
        <v>685</v>
      </c>
      <c r="E477" s="25">
        <v>22</v>
      </c>
      <c r="F477" s="14">
        <v>25</v>
      </c>
      <c r="G477" s="14">
        <v>87.67</v>
      </c>
      <c r="H477" s="14"/>
      <c r="I477" s="16">
        <f t="shared" si="35"/>
        <v>73.46</v>
      </c>
      <c r="J477" s="16"/>
    </row>
    <row r="478" ht="20" customHeight="1" spans="1:10">
      <c r="A478" s="45" t="s">
        <v>652</v>
      </c>
      <c r="B478" s="45" t="s">
        <v>653</v>
      </c>
      <c r="C478" s="48" t="s">
        <v>686</v>
      </c>
      <c r="D478" s="45" t="s">
        <v>569</v>
      </c>
      <c r="E478" s="25">
        <v>22</v>
      </c>
      <c r="F478" s="14">
        <v>26</v>
      </c>
      <c r="G478" s="14">
        <v>85.33</v>
      </c>
      <c r="H478" s="14"/>
      <c r="I478" s="16">
        <f t="shared" si="35"/>
        <v>70.79</v>
      </c>
      <c r="J478" s="16"/>
    </row>
    <row r="479" ht="20" customHeight="1" spans="1:10">
      <c r="A479" s="45" t="s">
        <v>652</v>
      </c>
      <c r="B479" s="45" t="s">
        <v>653</v>
      </c>
      <c r="C479" s="48" t="s">
        <v>687</v>
      </c>
      <c r="D479" s="45" t="s">
        <v>398</v>
      </c>
      <c r="E479" s="25">
        <v>22</v>
      </c>
      <c r="F479" s="14">
        <v>27</v>
      </c>
      <c r="G479" s="14">
        <v>79.67</v>
      </c>
      <c r="H479" s="14"/>
      <c r="I479" s="16">
        <f t="shared" si="35"/>
        <v>69.96</v>
      </c>
      <c r="J479" s="16"/>
    </row>
    <row r="480" ht="20" customHeight="1" spans="1:10">
      <c r="A480" s="45" t="s">
        <v>688</v>
      </c>
      <c r="B480" s="45" t="s">
        <v>689</v>
      </c>
      <c r="C480" s="48" t="s">
        <v>690</v>
      </c>
      <c r="D480" s="45" t="s">
        <v>553</v>
      </c>
      <c r="E480" s="25">
        <v>10</v>
      </c>
      <c r="F480" s="14">
        <v>1</v>
      </c>
      <c r="G480" s="14">
        <v>80.83</v>
      </c>
      <c r="H480" s="14"/>
      <c r="I480" s="16">
        <f t="shared" si="35"/>
        <v>73.29</v>
      </c>
      <c r="J480" s="16"/>
    </row>
    <row r="481" ht="20" customHeight="1" spans="1:10">
      <c r="A481" s="45" t="s">
        <v>688</v>
      </c>
      <c r="B481" s="45" t="s">
        <v>689</v>
      </c>
      <c r="C481" s="48" t="s">
        <v>691</v>
      </c>
      <c r="D481" s="45" t="s">
        <v>692</v>
      </c>
      <c r="E481" s="25">
        <v>10</v>
      </c>
      <c r="F481" s="14">
        <v>2</v>
      </c>
      <c r="G481" s="14">
        <v>80.5</v>
      </c>
      <c r="H481" s="14"/>
      <c r="I481" s="16">
        <f t="shared" si="35"/>
        <v>67.375</v>
      </c>
      <c r="J481" s="16"/>
    </row>
    <row r="482" ht="20" customHeight="1" spans="1:10">
      <c r="A482" s="45" t="s">
        <v>688</v>
      </c>
      <c r="B482" s="45" t="s">
        <v>689</v>
      </c>
      <c r="C482" s="48" t="s">
        <v>693</v>
      </c>
      <c r="D482" s="45" t="s">
        <v>694</v>
      </c>
      <c r="E482" s="25">
        <v>10</v>
      </c>
      <c r="F482" s="14">
        <v>3</v>
      </c>
      <c r="G482" s="14">
        <v>80</v>
      </c>
      <c r="H482" s="14"/>
      <c r="I482" s="16">
        <f t="shared" si="35"/>
        <v>73</v>
      </c>
      <c r="J482" s="16"/>
    </row>
    <row r="483" ht="20" customHeight="1" spans="1:10">
      <c r="A483" s="45" t="s">
        <v>688</v>
      </c>
      <c r="B483" s="45" t="s">
        <v>689</v>
      </c>
      <c r="C483" s="48" t="s">
        <v>695</v>
      </c>
      <c r="D483" s="45" t="s">
        <v>696</v>
      </c>
      <c r="E483" s="25">
        <v>10</v>
      </c>
      <c r="F483" s="14">
        <v>4</v>
      </c>
      <c r="G483" s="14">
        <v>76.17</v>
      </c>
      <c r="H483" s="14"/>
      <c r="I483" s="16">
        <f t="shared" si="35"/>
        <v>60.835</v>
      </c>
      <c r="J483" s="16"/>
    </row>
    <row r="484" ht="20" customHeight="1" spans="1:10">
      <c r="A484" s="45" t="s">
        <v>688</v>
      </c>
      <c r="B484" s="45" t="s">
        <v>689</v>
      </c>
      <c r="C484" s="48" t="s">
        <v>697</v>
      </c>
      <c r="D484" s="45" t="s">
        <v>378</v>
      </c>
      <c r="E484" s="25">
        <v>10</v>
      </c>
      <c r="F484" s="14">
        <v>5</v>
      </c>
      <c r="G484" s="14">
        <v>84.5</v>
      </c>
      <c r="H484" s="14"/>
      <c r="I484" s="16">
        <f t="shared" si="35"/>
        <v>77.75</v>
      </c>
      <c r="J484" s="16"/>
    </row>
    <row r="485" ht="20" customHeight="1" spans="1:10">
      <c r="A485" s="45" t="s">
        <v>688</v>
      </c>
      <c r="B485" s="45" t="s">
        <v>689</v>
      </c>
      <c r="C485" s="48" t="s">
        <v>698</v>
      </c>
      <c r="D485" s="45" t="s">
        <v>699</v>
      </c>
      <c r="E485" s="25">
        <v>10</v>
      </c>
      <c r="F485" s="14">
        <v>6</v>
      </c>
      <c r="G485" s="14">
        <v>76.17</v>
      </c>
      <c r="H485" s="14"/>
      <c r="I485" s="16">
        <f t="shared" si="35"/>
        <v>62.835</v>
      </c>
      <c r="J485" s="16"/>
    </row>
    <row r="486" ht="20" customHeight="1" spans="1:10">
      <c r="A486" s="45" t="s">
        <v>688</v>
      </c>
      <c r="B486" s="45" t="s">
        <v>689</v>
      </c>
      <c r="C486" s="48" t="s">
        <v>700</v>
      </c>
      <c r="D486" s="45" t="s">
        <v>421</v>
      </c>
      <c r="E486" s="25">
        <v>10</v>
      </c>
      <c r="F486" s="14">
        <v>7</v>
      </c>
      <c r="G486" s="14">
        <v>87</v>
      </c>
      <c r="H486" s="14"/>
      <c r="I486" s="16">
        <f t="shared" si="35"/>
        <v>73.375</v>
      </c>
      <c r="J486" s="16"/>
    </row>
    <row r="487" ht="20" customHeight="1" spans="1:10">
      <c r="A487" s="45" t="s">
        <v>688</v>
      </c>
      <c r="B487" s="45" t="s">
        <v>689</v>
      </c>
      <c r="C487" s="48" t="s">
        <v>701</v>
      </c>
      <c r="D487" s="45" t="s">
        <v>498</v>
      </c>
      <c r="E487" s="25">
        <v>10</v>
      </c>
      <c r="F487" s="14">
        <v>8</v>
      </c>
      <c r="G487" s="14">
        <v>79.17</v>
      </c>
      <c r="H487" s="14"/>
      <c r="I487" s="16">
        <f t="shared" si="35"/>
        <v>67.835</v>
      </c>
      <c r="J487" s="16"/>
    </row>
    <row r="488" ht="20" customHeight="1" spans="1:10">
      <c r="A488" s="45" t="s">
        <v>688</v>
      </c>
      <c r="B488" s="45" t="s">
        <v>689</v>
      </c>
      <c r="C488" s="48" t="s">
        <v>702</v>
      </c>
      <c r="D488" s="45" t="s">
        <v>487</v>
      </c>
      <c r="E488" s="25">
        <v>10</v>
      </c>
      <c r="F488" s="14">
        <v>9</v>
      </c>
      <c r="G488" s="14">
        <v>74.67</v>
      </c>
      <c r="H488" s="14"/>
      <c r="I488" s="16">
        <f t="shared" si="35"/>
        <v>62.585</v>
      </c>
      <c r="J488" s="16"/>
    </row>
    <row r="489" ht="20" customHeight="1" spans="1:10">
      <c r="A489" s="45" t="s">
        <v>688</v>
      </c>
      <c r="B489" s="45" t="s">
        <v>689</v>
      </c>
      <c r="C489" s="48" t="s">
        <v>703</v>
      </c>
      <c r="D489" s="45" t="s">
        <v>596</v>
      </c>
      <c r="E489" s="25">
        <v>10</v>
      </c>
      <c r="F489" s="14">
        <v>10</v>
      </c>
      <c r="G489" s="14">
        <v>83.67</v>
      </c>
      <c r="H489" s="14"/>
      <c r="I489" s="16">
        <f t="shared" si="35"/>
        <v>69.085</v>
      </c>
      <c r="J489" s="16"/>
    </row>
    <row r="490" ht="20" customHeight="1" spans="1:10">
      <c r="A490" s="45" t="s">
        <v>704</v>
      </c>
      <c r="B490" s="45" t="s">
        <v>705</v>
      </c>
      <c r="C490" s="48" t="s">
        <v>706</v>
      </c>
      <c r="D490" s="45" t="s">
        <v>407</v>
      </c>
      <c r="E490" s="25">
        <v>23</v>
      </c>
      <c r="F490" s="14">
        <v>1</v>
      </c>
      <c r="G490" s="14">
        <v>82.33</v>
      </c>
      <c r="H490" s="14"/>
      <c r="I490" s="16">
        <f t="shared" si="35"/>
        <v>73.54</v>
      </c>
      <c r="J490" s="16"/>
    </row>
    <row r="491" ht="20" customHeight="1" spans="1:10">
      <c r="A491" s="45" t="s">
        <v>704</v>
      </c>
      <c r="B491" s="45" t="s">
        <v>705</v>
      </c>
      <c r="C491" s="48" t="s">
        <v>707</v>
      </c>
      <c r="D491" s="45" t="s">
        <v>458</v>
      </c>
      <c r="E491" s="25">
        <v>23</v>
      </c>
      <c r="F491" s="14">
        <v>2</v>
      </c>
      <c r="G491" s="14">
        <v>81.67</v>
      </c>
      <c r="H491" s="14"/>
      <c r="I491" s="16">
        <f t="shared" si="35"/>
        <v>77.71</v>
      </c>
      <c r="J491" s="16"/>
    </row>
    <row r="492" ht="20" customHeight="1" spans="1:10">
      <c r="A492" s="45" t="s">
        <v>704</v>
      </c>
      <c r="B492" s="45" t="s">
        <v>705</v>
      </c>
      <c r="C492" s="48" t="s">
        <v>708</v>
      </c>
      <c r="D492" s="45" t="s">
        <v>328</v>
      </c>
      <c r="E492" s="25">
        <v>23</v>
      </c>
      <c r="F492" s="14">
        <v>3</v>
      </c>
      <c r="G492" s="14">
        <v>85</v>
      </c>
      <c r="H492" s="14"/>
      <c r="I492" s="16">
        <f t="shared" si="35"/>
        <v>76.625</v>
      </c>
      <c r="J492" s="16"/>
    </row>
    <row r="493" ht="20" customHeight="1" spans="1:10">
      <c r="A493" s="45" t="s">
        <v>704</v>
      </c>
      <c r="B493" s="45" t="s">
        <v>705</v>
      </c>
      <c r="C493" s="48" t="s">
        <v>709</v>
      </c>
      <c r="D493" s="45" t="s">
        <v>444</v>
      </c>
      <c r="E493" s="25">
        <v>23</v>
      </c>
      <c r="F493" s="14">
        <v>4</v>
      </c>
      <c r="G493" s="14">
        <v>86.5</v>
      </c>
      <c r="H493" s="14"/>
      <c r="I493" s="16">
        <f t="shared" si="35"/>
        <v>78.125</v>
      </c>
      <c r="J493" s="16"/>
    </row>
    <row r="494" ht="20" customHeight="1" spans="1:10">
      <c r="A494" s="45" t="s">
        <v>704</v>
      </c>
      <c r="B494" s="45" t="s">
        <v>705</v>
      </c>
      <c r="C494" s="48" t="s">
        <v>710</v>
      </c>
      <c r="D494" s="45" t="s">
        <v>409</v>
      </c>
      <c r="E494" s="25">
        <v>23</v>
      </c>
      <c r="F494" s="14">
        <v>5</v>
      </c>
      <c r="G494" s="14">
        <v>78.67</v>
      </c>
      <c r="H494" s="14"/>
      <c r="I494" s="16">
        <f t="shared" si="35"/>
        <v>72.835</v>
      </c>
      <c r="J494" s="16"/>
    </row>
    <row r="495" ht="20" customHeight="1" spans="1:10">
      <c r="A495" s="45" t="s">
        <v>704</v>
      </c>
      <c r="B495" s="45" t="s">
        <v>705</v>
      </c>
      <c r="C495" s="48" t="s">
        <v>711</v>
      </c>
      <c r="D495" s="45" t="s">
        <v>712</v>
      </c>
      <c r="E495" s="25">
        <v>23</v>
      </c>
      <c r="F495" s="14">
        <v>6</v>
      </c>
      <c r="G495" s="14">
        <v>84.67</v>
      </c>
      <c r="H495" s="14"/>
      <c r="I495" s="16">
        <f t="shared" si="35"/>
        <v>78.585</v>
      </c>
      <c r="J495" s="16"/>
    </row>
    <row r="496" ht="20" customHeight="1" spans="1:10">
      <c r="A496" s="45" t="s">
        <v>704</v>
      </c>
      <c r="B496" s="45" t="s">
        <v>705</v>
      </c>
      <c r="C496" s="48" t="s">
        <v>713</v>
      </c>
      <c r="D496" s="45" t="s">
        <v>330</v>
      </c>
      <c r="E496" s="25">
        <v>23</v>
      </c>
      <c r="F496" s="14">
        <v>7</v>
      </c>
      <c r="G496" s="14">
        <v>86.5</v>
      </c>
      <c r="H496" s="14"/>
      <c r="I496" s="16">
        <f t="shared" si="35"/>
        <v>79.875</v>
      </c>
      <c r="J496" s="16"/>
    </row>
    <row r="497" ht="20" customHeight="1" spans="1:10">
      <c r="A497" s="45" t="s">
        <v>704</v>
      </c>
      <c r="B497" s="45" t="s">
        <v>705</v>
      </c>
      <c r="C497" s="48" t="s">
        <v>714</v>
      </c>
      <c r="D497" s="45" t="s">
        <v>416</v>
      </c>
      <c r="E497" s="25">
        <v>23</v>
      </c>
      <c r="F497" s="14">
        <v>8</v>
      </c>
      <c r="G497" s="14">
        <v>75.67</v>
      </c>
      <c r="H497" s="14"/>
      <c r="I497" s="16">
        <f t="shared" si="35"/>
        <v>69.585</v>
      </c>
      <c r="J497" s="16"/>
    </row>
    <row r="498" ht="20" customHeight="1" spans="1:10">
      <c r="A498" s="45" t="s">
        <v>704</v>
      </c>
      <c r="B498" s="45" t="s">
        <v>705</v>
      </c>
      <c r="C498" s="48" t="s">
        <v>715</v>
      </c>
      <c r="D498" s="45" t="s">
        <v>437</v>
      </c>
      <c r="E498" s="25">
        <v>23</v>
      </c>
      <c r="F498" s="14">
        <v>9</v>
      </c>
      <c r="G498" s="14">
        <v>82.83</v>
      </c>
      <c r="H498" s="14"/>
      <c r="I498" s="16">
        <f t="shared" si="35"/>
        <v>74.165</v>
      </c>
      <c r="J498" s="16"/>
    </row>
    <row r="499" ht="20" customHeight="1" spans="1:10">
      <c r="A499" s="45" t="s">
        <v>704</v>
      </c>
      <c r="B499" s="45" t="s">
        <v>705</v>
      </c>
      <c r="C499" s="48" t="s">
        <v>716</v>
      </c>
      <c r="D499" s="45" t="s">
        <v>409</v>
      </c>
      <c r="E499" s="25">
        <v>23</v>
      </c>
      <c r="F499" s="14">
        <v>10</v>
      </c>
      <c r="G499" s="14">
        <v>83</v>
      </c>
      <c r="H499" s="14"/>
      <c r="I499" s="16">
        <f t="shared" si="35"/>
        <v>75</v>
      </c>
      <c r="J499" s="16"/>
    </row>
    <row r="500" ht="20" customHeight="1" spans="1:10">
      <c r="A500" s="45" t="s">
        <v>704</v>
      </c>
      <c r="B500" s="45" t="s">
        <v>705</v>
      </c>
      <c r="C500" s="48" t="s">
        <v>717</v>
      </c>
      <c r="D500" s="45" t="s">
        <v>467</v>
      </c>
      <c r="E500" s="25">
        <v>23</v>
      </c>
      <c r="F500" s="14">
        <v>11</v>
      </c>
      <c r="G500" s="14">
        <v>83.17</v>
      </c>
      <c r="H500" s="14"/>
      <c r="I500" s="16">
        <f t="shared" si="35"/>
        <v>78.085</v>
      </c>
      <c r="J500" s="16"/>
    </row>
    <row r="501" ht="20" customHeight="1" spans="1:10">
      <c r="A501" s="45" t="s">
        <v>704</v>
      </c>
      <c r="B501" s="45" t="s">
        <v>705</v>
      </c>
      <c r="C501" s="48" t="s">
        <v>718</v>
      </c>
      <c r="D501" s="45" t="s">
        <v>423</v>
      </c>
      <c r="E501" s="25">
        <v>23</v>
      </c>
      <c r="F501" s="14">
        <v>12</v>
      </c>
      <c r="G501" s="14">
        <v>86</v>
      </c>
      <c r="H501" s="14"/>
      <c r="I501" s="16">
        <f t="shared" si="35"/>
        <v>74.5</v>
      </c>
      <c r="J501" s="16"/>
    </row>
    <row r="502" ht="20" customHeight="1" spans="1:10">
      <c r="A502" s="45" t="s">
        <v>704</v>
      </c>
      <c r="B502" s="45" t="s">
        <v>705</v>
      </c>
      <c r="C502" s="48" t="s">
        <v>719</v>
      </c>
      <c r="D502" s="45" t="s">
        <v>358</v>
      </c>
      <c r="E502" s="25">
        <v>23</v>
      </c>
      <c r="F502" s="14">
        <v>13</v>
      </c>
      <c r="G502" s="14">
        <v>84.5</v>
      </c>
      <c r="H502" s="14"/>
      <c r="I502" s="16">
        <f t="shared" si="35"/>
        <v>77.625</v>
      </c>
      <c r="J502" s="16"/>
    </row>
    <row r="503" ht="20" customHeight="1" spans="1:10">
      <c r="A503" s="45" t="s">
        <v>704</v>
      </c>
      <c r="B503" s="45" t="s">
        <v>705</v>
      </c>
      <c r="C503" s="48" t="s">
        <v>720</v>
      </c>
      <c r="D503" s="45" t="s">
        <v>712</v>
      </c>
      <c r="E503" s="25">
        <v>23</v>
      </c>
      <c r="F503" s="14">
        <v>14</v>
      </c>
      <c r="G503" s="14">
        <v>84</v>
      </c>
      <c r="H503" s="14"/>
      <c r="I503" s="16">
        <f t="shared" si="35"/>
        <v>78.25</v>
      </c>
      <c r="J503" s="16"/>
    </row>
    <row r="504" ht="20" customHeight="1" spans="1:10">
      <c r="A504" s="45" t="s">
        <v>704</v>
      </c>
      <c r="B504" s="45" t="s">
        <v>705</v>
      </c>
      <c r="C504" s="48" t="s">
        <v>721</v>
      </c>
      <c r="D504" s="45" t="s">
        <v>336</v>
      </c>
      <c r="E504" s="25">
        <v>23</v>
      </c>
      <c r="F504" s="14">
        <v>15</v>
      </c>
      <c r="G504" s="14">
        <v>82.67</v>
      </c>
      <c r="H504" s="14"/>
      <c r="I504" s="16">
        <f t="shared" ref="I504:I519" si="36">D504*0.25+G504*0.5</f>
        <v>75.96</v>
      </c>
      <c r="J504" s="16"/>
    </row>
    <row r="505" ht="20" customHeight="1" spans="1:10">
      <c r="A505" s="45" t="s">
        <v>704</v>
      </c>
      <c r="B505" s="45" t="s">
        <v>705</v>
      </c>
      <c r="C505" s="48" t="s">
        <v>722</v>
      </c>
      <c r="D505" s="45" t="s">
        <v>338</v>
      </c>
      <c r="E505" s="25">
        <v>23</v>
      </c>
      <c r="F505" s="14">
        <v>16</v>
      </c>
      <c r="G505" s="14">
        <v>83.83</v>
      </c>
      <c r="H505" s="14"/>
      <c r="I505" s="16">
        <f t="shared" si="36"/>
        <v>77.04</v>
      </c>
      <c r="J505" s="16"/>
    </row>
    <row r="506" ht="20" customHeight="1" spans="1:10">
      <c r="A506" s="45" t="s">
        <v>704</v>
      </c>
      <c r="B506" s="45" t="s">
        <v>705</v>
      </c>
      <c r="C506" s="48" t="s">
        <v>723</v>
      </c>
      <c r="D506" s="45" t="s">
        <v>553</v>
      </c>
      <c r="E506" s="25">
        <v>23</v>
      </c>
      <c r="F506" s="14">
        <v>17</v>
      </c>
      <c r="G506" s="14">
        <v>84.67</v>
      </c>
      <c r="H506" s="14"/>
      <c r="I506" s="16">
        <f t="shared" si="36"/>
        <v>75.21</v>
      </c>
      <c r="J506" s="16"/>
    </row>
    <row r="507" ht="20" customHeight="1" spans="1:10">
      <c r="A507" s="45" t="s">
        <v>704</v>
      </c>
      <c r="B507" s="45" t="s">
        <v>705</v>
      </c>
      <c r="C507" s="48" t="s">
        <v>724</v>
      </c>
      <c r="D507" s="45" t="s">
        <v>494</v>
      </c>
      <c r="E507" s="25">
        <v>23</v>
      </c>
      <c r="F507" s="14">
        <v>18</v>
      </c>
      <c r="G507" s="14">
        <v>85.17</v>
      </c>
      <c r="H507" s="14"/>
      <c r="I507" s="16">
        <f t="shared" si="36"/>
        <v>79.335</v>
      </c>
      <c r="J507" s="16"/>
    </row>
    <row r="508" ht="20" customHeight="1" spans="1:10">
      <c r="A508" s="45" t="s">
        <v>704</v>
      </c>
      <c r="B508" s="45" t="s">
        <v>705</v>
      </c>
      <c r="C508" s="48" t="s">
        <v>725</v>
      </c>
      <c r="D508" s="45" t="s">
        <v>494</v>
      </c>
      <c r="E508" s="25">
        <v>23</v>
      </c>
      <c r="F508" s="14">
        <v>19</v>
      </c>
      <c r="G508" s="14">
        <v>83.67</v>
      </c>
      <c r="H508" s="14"/>
      <c r="I508" s="16">
        <f t="shared" si="36"/>
        <v>78.585</v>
      </c>
      <c r="J508" s="16"/>
    </row>
    <row r="509" ht="20" customHeight="1" spans="1:10">
      <c r="A509" s="45" t="s">
        <v>704</v>
      </c>
      <c r="B509" s="45" t="s">
        <v>705</v>
      </c>
      <c r="C509" s="48" t="s">
        <v>726</v>
      </c>
      <c r="D509" s="45" t="s">
        <v>326</v>
      </c>
      <c r="E509" s="25">
        <v>23</v>
      </c>
      <c r="F509" s="14">
        <v>20</v>
      </c>
      <c r="G509" s="14">
        <v>84.67</v>
      </c>
      <c r="H509" s="14"/>
      <c r="I509" s="16">
        <f t="shared" si="36"/>
        <v>77.335</v>
      </c>
      <c r="J509" s="16"/>
    </row>
    <row r="510" ht="20" customHeight="1" spans="1:10">
      <c r="A510" s="45" t="s">
        <v>704</v>
      </c>
      <c r="B510" s="45" t="s">
        <v>705</v>
      </c>
      <c r="C510" s="48" t="s">
        <v>727</v>
      </c>
      <c r="D510" s="45" t="s">
        <v>345</v>
      </c>
      <c r="E510" s="25">
        <v>23</v>
      </c>
      <c r="F510" s="14">
        <v>21</v>
      </c>
      <c r="G510" s="14">
        <v>82</v>
      </c>
      <c r="H510" s="14"/>
      <c r="I510" s="16">
        <f t="shared" si="36"/>
        <v>74.875</v>
      </c>
      <c r="J510" s="16"/>
    </row>
    <row r="511" ht="20" customHeight="1" spans="1:10">
      <c r="A511" s="45" t="s">
        <v>704</v>
      </c>
      <c r="B511" s="45" t="s">
        <v>705</v>
      </c>
      <c r="C511" s="48" t="s">
        <v>728</v>
      </c>
      <c r="D511" s="45" t="s">
        <v>347</v>
      </c>
      <c r="E511" s="25">
        <v>23</v>
      </c>
      <c r="F511" s="14">
        <v>22</v>
      </c>
      <c r="G511" s="14">
        <v>83.33</v>
      </c>
      <c r="H511" s="14"/>
      <c r="I511" s="16">
        <f t="shared" si="36"/>
        <v>80.04</v>
      </c>
      <c r="J511" s="16"/>
    </row>
    <row r="512" ht="20" customHeight="1" spans="1:10">
      <c r="A512" s="45" t="s">
        <v>704</v>
      </c>
      <c r="B512" s="45" t="s">
        <v>705</v>
      </c>
      <c r="C512" s="48" t="s">
        <v>729</v>
      </c>
      <c r="D512" s="45" t="s">
        <v>458</v>
      </c>
      <c r="E512" s="25">
        <v>23</v>
      </c>
      <c r="F512" s="14">
        <v>23</v>
      </c>
      <c r="G512" s="14">
        <v>86</v>
      </c>
      <c r="H512" s="14"/>
      <c r="I512" s="16">
        <f t="shared" si="36"/>
        <v>79.875</v>
      </c>
      <c r="J512" s="16"/>
    </row>
    <row r="513" ht="20" customHeight="1" spans="1:10">
      <c r="A513" s="45" t="s">
        <v>704</v>
      </c>
      <c r="B513" s="45" t="s">
        <v>705</v>
      </c>
      <c r="C513" s="48" t="s">
        <v>730</v>
      </c>
      <c r="D513" s="45" t="s">
        <v>358</v>
      </c>
      <c r="E513" s="25">
        <v>23</v>
      </c>
      <c r="F513" s="14">
        <v>24</v>
      </c>
      <c r="G513" s="14">
        <v>85.33</v>
      </c>
      <c r="H513" s="14"/>
      <c r="I513" s="16">
        <f t="shared" si="36"/>
        <v>78.04</v>
      </c>
      <c r="J513" s="16"/>
    </row>
    <row r="514" ht="20" customHeight="1" spans="1:10">
      <c r="A514" s="45" t="s">
        <v>731</v>
      </c>
      <c r="B514" s="45" t="s">
        <v>732</v>
      </c>
      <c r="C514" s="46" t="s">
        <v>733</v>
      </c>
      <c r="D514" s="45" t="s">
        <v>358</v>
      </c>
      <c r="E514" s="25">
        <v>25</v>
      </c>
      <c r="F514" s="14">
        <v>16</v>
      </c>
      <c r="G514" s="14">
        <v>79.33</v>
      </c>
      <c r="H514" s="14"/>
      <c r="I514" s="16">
        <f t="shared" si="36"/>
        <v>75.04</v>
      </c>
      <c r="J514" s="16"/>
    </row>
    <row r="515" ht="20" customHeight="1" spans="1:10">
      <c r="A515" s="45" t="s">
        <v>731</v>
      </c>
      <c r="B515" s="45" t="s">
        <v>732</v>
      </c>
      <c r="C515" s="46" t="s">
        <v>734</v>
      </c>
      <c r="D515" s="45" t="s">
        <v>555</v>
      </c>
      <c r="E515" s="25">
        <v>25</v>
      </c>
      <c r="F515" s="14">
        <v>17</v>
      </c>
      <c r="G515" s="14">
        <v>76.33</v>
      </c>
      <c r="H515" s="14"/>
      <c r="I515" s="16">
        <f t="shared" si="36"/>
        <v>70.04</v>
      </c>
      <c r="J515" s="16"/>
    </row>
    <row r="516" ht="20" customHeight="1" spans="1:10">
      <c r="A516" s="45" t="s">
        <v>731</v>
      </c>
      <c r="B516" s="45" t="s">
        <v>732</v>
      </c>
      <c r="C516" s="46" t="s">
        <v>735</v>
      </c>
      <c r="D516" s="45" t="s">
        <v>378</v>
      </c>
      <c r="E516" s="25">
        <v>25</v>
      </c>
      <c r="F516" s="14">
        <v>18</v>
      </c>
      <c r="G516" s="14">
        <v>82.33</v>
      </c>
      <c r="H516" s="14"/>
      <c r="I516" s="16">
        <f t="shared" si="36"/>
        <v>76.665</v>
      </c>
      <c r="J516" s="16"/>
    </row>
    <row r="517" ht="20" customHeight="1" spans="1:10">
      <c r="A517" s="45" t="s">
        <v>731</v>
      </c>
      <c r="B517" s="45" t="s">
        <v>732</v>
      </c>
      <c r="C517" s="46" t="s">
        <v>736</v>
      </c>
      <c r="D517" s="45" t="s">
        <v>351</v>
      </c>
      <c r="E517" s="25">
        <v>25</v>
      </c>
      <c r="F517" s="14">
        <v>19</v>
      </c>
      <c r="G517" s="14">
        <v>82.67</v>
      </c>
      <c r="H517" s="14"/>
      <c r="I517" s="16">
        <f t="shared" si="36"/>
        <v>75.71</v>
      </c>
      <c r="J517" s="16"/>
    </row>
    <row r="518" ht="20" customHeight="1" spans="1:10">
      <c r="A518" s="45" t="s">
        <v>737</v>
      </c>
      <c r="B518" s="45" t="s">
        <v>738</v>
      </c>
      <c r="C518" s="46" t="s">
        <v>739</v>
      </c>
      <c r="D518" s="45" t="s">
        <v>449</v>
      </c>
      <c r="E518" s="25">
        <v>25</v>
      </c>
      <c r="F518" s="14">
        <v>15</v>
      </c>
      <c r="G518" s="14">
        <v>80</v>
      </c>
      <c r="H518" s="14"/>
      <c r="I518" s="16">
        <f t="shared" si="36"/>
        <v>70</v>
      </c>
      <c r="J518" s="16"/>
    </row>
    <row r="519" ht="20" customHeight="1" spans="1:10">
      <c r="A519" s="45" t="s">
        <v>740</v>
      </c>
      <c r="B519" s="45" t="s">
        <v>741</v>
      </c>
      <c r="C519" s="46" t="s">
        <v>742</v>
      </c>
      <c r="D519" s="45" t="s">
        <v>401</v>
      </c>
      <c r="E519" s="25">
        <v>18</v>
      </c>
      <c r="F519" s="14">
        <v>1</v>
      </c>
      <c r="G519" s="14">
        <v>79.67</v>
      </c>
      <c r="H519" s="14"/>
      <c r="I519" s="16">
        <f t="shared" si="36"/>
        <v>71.96</v>
      </c>
      <c r="J519" s="16"/>
    </row>
    <row r="520" ht="20" customHeight="1" spans="1:10">
      <c r="A520" s="45" t="s">
        <v>743</v>
      </c>
      <c r="B520" s="45" t="s">
        <v>744</v>
      </c>
      <c r="C520" s="46" t="s">
        <v>745</v>
      </c>
      <c r="D520" s="45" t="s">
        <v>636</v>
      </c>
      <c r="E520" s="25">
        <v>24</v>
      </c>
      <c r="F520" s="14">
        <v>1</v>
      </c>
      <c r="G520" s="14">
        <v>80.9</v>
      </c>
      <c r="H520" s="14"/>
      <c r="I520" s="16">
        <f t="shared" ref="I520:I544" si="37">D520/2*0.4+G520*0.6</f>
        <v>64.94</v>
      </c>
      <c r="J520" s="16"/>
    </row>
    <row r="521" ht="20" customHeight="1" spans="1:10">
      <c r="A521" s="45" t="s">
        <v>743</v>
      </c>
      <c r="B521" s="45" t="s">
        <v>744</v>
      </c>
      <c r="C521" s="46" t="s">
        <v>746</v>
      </c>
      <c r="D521" s="45" t="s">
        <v>609</v>
      </c>
      <c r="E521" s="25">
        <v>24</v>
      </c>
      <c r="F521" s="14">
        <v>2</v>
      </c>
      <c r="G521" s="14">
        <v>83.8</v>
      </c>
      <c r="H521" s="14"/>
      <c r="I521" s="16">
        <f t="shared" si="37"/>
        <v>65.68</v>
      </c>
      <c r="J521" s="16"/>
    </row>
    <row r="522" ht="20" customHeight="1" spans="1:10">
      <c r="A522" s="45" t="s">
        <v>743</v>
      </c>
      <c r="B522" s="45" t="s">
        <v>744</v>
      </c>
      <c r="C522" s="46" t="s">
        <v>747</v>
      </c>
      <c r="D522" s="45" t="s">
        <v>505</v>
      </c>
      <c r="E522" s="25">
        <v>24</v>
      </c>
      <c r="F522" s="14">
        <v>3</v>
      </c>
      <c r="G522" s="14">
        <v>85.53</v>
      </c>
      <c r="H522" s="14"/>
      <c r="I522" s="16">
        <f t="shared" si="37"/>
        <v>66.818</v>
      </c>
      <c r="J522" s="16"/>
    </row>
    <row r="523" ht="20" customHeight="1" spans="1:10">
      <c r="A523" s="45" t="s">
        <v>743</v>
      </c>
      <c r="B523" s="45" t="s">
        <v>744</v>
      </c>
      <c r="C523" s="46" t="s">
        <v>748</v>
      </c>
      <c r="D523" s="45" t="s">
        <v>749</v>
      </c>
      <c r="E523" s="25">
        <v>24</v>
      </c>
      <c r="F523" s="14">
        <v>4</v>
      </c>
      <c r="G523" s="14">
        <v>84.43</v>
      </c>
      <c r="H523" s="14"/>
      <c r="I523" s="16">
        <f t="shared" si="37"/>
        <v>67.958</v>
      </c>
      <c r="J523" s="16"/>
    </row>
    <row r="524" ht="20" customHeight="1" spans="1:10">
      <c r="A524" s="45" t="s">
        <v>743</v>
      </c>
      <c r="B524" s="45" t="s">
        <v>744</v>
      </c>
      <c r="C524" s="46" t="s">
        <v>750</v>
      </c>
      <c r="D524" s="45" t="s">
        <v>751</v>
      </c>
      <c r="E524" s="25">
        <v>24</v>
      </c>
      <c r="F524" s="14">
        <v>5</v>
      </c>
      <c r="G524" s="14">
        <v>86.5</v>
      </c>
      <c r="H524" s="14"/>
      <c r="I524" s="16">
        <f t="shared" si="37"/>
        <v>68.7</v>
      </c>
      <c r="J524" s="16"/>
    </row>
    <row r="525" ht="20" customHeight="1" spans="1:10">
      <c r="A525" s="45" t="s">
        <v>743</v>
      </c>
      <c r="B525" s="45" t="s">
        <v>744</v>
      </c>
      <c r="C525" s="46" t="s">
        <v>752</v>
      </c>
      <c r="D525" s="45" t="s">
        <v>753</v>
      </c>
      <c r="E525" s="25">
        <v>24</v>
      </c>
      <c r="F525" s="14">
        <v>6</v>
      </c>
      <c r="G525" s="14">
        <v>75.17</v>
      </c>
      <c r="H525" s="14"/>
      <c r="I525" s="16">
        <f t="shared" si="37"/>
        <v>60.402</v>
      </c>
      <c r="J525" s="16"/>
    </row>
    <row r="526" ht="20" customHeight="1" spans="1:10">
      <c r="A526" s="45" t="s">
        <v>754</v>
      </c>
      <c r="B526" s="45" t="s">
        <v>755</v>
      </c>
      <c r="C526" s="46" t="s">
        <v>756</v>
      </c>
      <c r="D526" s="45" t="s">
        <v>586</v>
      </c>
      <c r="E526" s="25">
        <v>20</v>
      </c>
      <c r="F526" s="14">
        <v>1</v>
      </c>
      <c r="G526" s="14">
        <v>83.17</v>
      </c>
      <c r="H526" s="14"/>
      <c r="I526" s="16">
        <f t="shared" si="37"/>
        <v>73.402</v>
      </c>
      <c r="J526" s="16"/>
    </row>
    <row r="527" ht="20" customHeight="1" spans="1:10">
      <c r="A527" s="45" t="s">
        <v>754</v>
      </c>
      <c r="B527" s="45" t="s">
        <v>755</v>
      </c>
      <c r="C527" s="46" t="s">
        <v>757</v>
      </c>
      <c r="D527" s="45" t="s">
        <v>591</v>
      </c>
      <c r="E527" s="25">
        <v>20</v>
      </c>
      <c r="F527" s="14">
        <v>2</v>
      </c>
      <c r="G527" s="14">
        <v>81.67</v>
      </c>
      <c r="H527" s="14"/>
      <c r="I527" s="16">
        <f t="shared" si="37"/>
        <v>70.902</v>
      </c>
      <c r="J527" s="16"/>
    </row>
    <row r="528" ht="20" customHeight="1" spans="1:10">
      <c r="A528" s="45" t="s">
        <v>754</v>
      </c>
      <c r="B528" s="45" t="s">
        <v>755</v>
      </c>
      <c r="C528" s="46" t="s">
        <v>758</v>
      </c>
      <c r="D528" s="45" t="s">
        <v>583</v>
      </c>
      <c r="E528" s="25">
        <v>20</v>
      </c>
      <c r="F528" s="14">
        <v>3</v>
      </c>
      <c r="G528" s="14">
        <v>82.5</v>
      </c>
      <c r="H528" s="14"/>
      <c r="I528" s="16">
        <f t="shared" si="37"/>
        <v>76</v>
      </c>
      <c r="J528" s="16"/>
    </row>
    <row r="529" ht="20" customHeight="1" spans="1:10">
      <c r="A529" s="45" t="s">
        <v>754</v>
      </c>
      <c r="B529" s="45" t="s">
        <v>755</v>
      </c>
      <c r="C529" s="46" t="s">
        <v>759</v>
      </c>
      <c r="D529" s="45" t="s">
        <v>678</v>
      </c>
      <c r="E529" s="25">
        <v>20</v>
      </c>
      <c r="F529" s="14">
        <v>4</v>
      </c>
      <c r="G529" s="52">
        <v>83.33</v>
      </c>
      <c r="H529" s="14"/>
      <c r="I529" s="16">
        <f t="shared" si="37"/>
        <v>72.698</v>
      </c>
      <c r="J529" s="16"/>
    </row>
    <row r="530" ht="20" customHeight="1" spans="1:10">
      <c r="A530" s="45" t="s">
        <v>754</v>
      </c>
      <c r="B530" s="45" t="s">
        <v>755</v>
      </c>
      <c r="C530" s="46" t="s">
        <v>760</v>
      </c>
      <c r="D530" s="45" t="s">
        <v>581</v>
      </c>
      <c r="E530" s="25">
        <v>20</v>
      </c>
      <c r="F530" s="14">
        <v>5</v>
      </c>
      <c r="G530" s="14">
        <v>83</v>
      </c>
      <c r="H530" s="14"/>
      <c r="I530" s="16">
        <f t="shared" si="37"/>
        <v>74.4</v>
      </c>
      <c r="J530" s="16"/>
    </row>
    <row r="531" ht="20" customHeight="1" spans="1:10">
      <c r="A531" s="45" t="s">
        <v>761</v>
      </c>
      <c r="B531" s="45" t="s">
        <v>762</v>
      </c>
      <c r="C531" s="46" t="s">
        <v>763</v>
      </c>
      <c r="D531" s="45" t="s">
        <v>405</v>
      </c>
      <c r="E531" s="25">
        <v>12</v>
      </c>
      <c r="F531" s="14">
        <v>1</v>
      </c>
      <c r="G531" s="14">
        <v>77</v>
      </c>
      <c r="H531" s="14"/>
      <c r="I531" s="16">
        <f t="shared" si="37"/>
        <v>71</v>
      </c>
      <c r="J531" s="16"/>
    </row>
    <row r="532" ht="20" customHeight="1" spans="1:10">
      <c r="A532" s="45" t="s">
        <v>761</v>
      </c>
      <c r="B532" s="45" t="s">
        <v>762</v>
      </c>
      <c r="C532" s="46" t="s">
        <v>764</v>
      </c>
      <c r="D532" s="45" t="s">
        <v>594</v>
      </c>
      <c r="E532" s="25">
        <v>12</v>
      </c>
      <c r="F532" s="14">
        <v>2</v>
      </c>
      <c r="G532" s="14">
        <v>77.67</v>
      </c>
      <c r="H532" s="14"/>
      <c r="I532" s="16">
        <f t="shared" si="37"/>
        <v>67.102</v>
      </c>
      <c r="J532" s="16"/>
    </row>
    <row r="533" ht="20" customHeight="1" spans="1:10">
      <c r="A533" s="45" t="s">
        <v>761</v>
      </c>
      <c r="B533" s="45" t="s">
        <v>762</v>
      </c>
      <c r="C533" s="46" t="s">
        <v>765</v>
      </c>
      <c r="D533" s="45" t="s">
        <v>555</v>
      </c>
      <c r="E533" s="25">
        <v>12</v>
      </c>
      <c r="F533" s="14">
        <v>3</v>
      </c>
      <c r="G533" s="14">
        <v>84</v>
      </c>
      <c r="H533" s="14"/>
      <c r="I533" s="16">
        <f t="shared" si="37"/>
        <v>75.9</v>
      </c>
      <c r="J533" s="16"/>
    </row>
    <row r="534" ht="20" customHeight="1" spans="1:10">
      <c r="A534" s="45" t="s">
        <v>761</v>
      </c>
      <c r="B534" s="45" t="s">
        <v>762</v>
      </c>
      <c r="C534" s="46" t="s">
        <v>766</v>
      </c>
      <c r="D534" s="45" t="s">
        <v>564</v>
      </c>
      <c r="E534" s="25">
        <v>12</v>
      </c>
      <c r="F534" s="14">
        <v>4</v>
      </c>
      <c r="G534" s="14">
        <v>83.83</v>
      </c>
      <c r="H534" s="14"/>
      <c r="I534" s="16">
        <f t="shared" si="37"/>
        <v>73.598</v>
      </c>
      <c r="J534" s="16"/>
    </row>
    <row r="535" ht="20" customHeight="1" spans="1:10">
      <c r="A535" s="45" t="s">
        <v>761</v>
      </c>
      <c r="B535" s="45" t="s">
        <v>762</v>
      </c>
      <c r="C535" s="46" t="s">
        <v>767</v>
      </c>
      <c r="D535" s="45" t="s">
        <v>768</v>
      </c>
      <c r="E535" s="25">
        <v>12</v>
      </c>
      <c r="F535" s="14">
        <v>5</v>
      </c>
      <c r="G535" s="14">
        <v>75.33</v>
      </c>
      <c r="H535" s="14"/>
      <c r="I535" s="16">
        <f t="shared" si="37"/>
        <v>65.898</v>
      </c>
      <c r="J535" s="16"/>
    </row>
    <row r="536" ht="20" customHeight="1" spans="1:10">
      <c r="A536" s="45" t="s">
        <v>761</v>
      </c>
      <c r="B536" s="45" t="s">
        <v>762</v>
      </c>
      <c r="C536" s="46" t="s">
        <v>769</v>
      </c>
      <c r="D536" s="45" t="s">
        <v>770</v>
      </c>
      <c r="E536" s="25">
        <v>12</v>
      </c>
      <c r="F536" s="14">
        <v>6</v>
      </c>
      <c r="G536" s="14">
        <v>76.33</v>
      </c>
      <c r="H536" s="14"/>
      <c r="I536" s="16">
        <f t="shared" si="37"/>
        <v>67.398</v>
      </c>
      <c r="J536" s="16"/>
    </row>
    <row r="537" ht="20" customHeight="1" spans="1:10">
      <c r="A537" s="45" t="s">
        <v>761</v>
      </c>
      <c r="B537" s="45" t="s">
        <v>762</v>
      </c>
      <c r="C537" s="46" t="s">
        <v>771</v>
      </c>
      <c r="D537" s="45" t="s">
        <v>681</v>
      </c>
      <c r="E537" s="25">
        <v>12</v>
      </c>
      <c r="F537" s="14">
        <v>7</v>
      </c>
      <c r="G537" s="14">
        <v>84</v>
      </c>
      <c r="H537" s="14"/>
      <c r="I537" s="16">
        <f t="shared" si="37"/>
        <v>74.2</v>
      </c>
      <c r="J537" s="16"/>
    </row>
    <row r="538" ht="20" customHeight="1" spans="1:10">
      <c r="A538" s="45" t="s">
        <v>761</v>
      </c>
      <c r="B538" s="45" t="s">
        <v>762</v>
      </c>
      <c r="C538" s="46" t="s">
        <v>772</v>
      </c>
      <c r="D538" s="45" t="s">
        <v>371</v>
      </c>
      <c r="E538" s="25">
        <v>12</v>
      </c>
      <c r="F538" s="14">
        <v>8</v>
      </c>
      <c r="G538" s="14">
        <v>81</v>
      </c>
      <c r="H538" s="14"/>
      <c r="I538" s="16">
        <f t="shared" si="37"/>
        <v>75.8</v>
      </c>
      <c r="J538" s="16"/>
    </row>
    <row r="539" ht="20" customHeight="1" spans="1:10">
      <c r="A539" s="45" t="s">
        <v>761</v>
      </c>
      <c r="B539" s="45" t="s">
        <v>762</v>
      </c>
      <c r="C539" s="46" t="s">
        <v>773</v>
      </c>
      <c r="D539" s="45" t="s">
        <v>545</v>
      </c>
      <c r="E539" s="25">
        <v>12</v>
      </c>
      <c r="F539" s="14">
        <v>9</v>
      </c>
      <c r="G539" s="14">
        <v>76</v>
      </c>
      <c r="H539" s="14"/>
      <c r="I539" s="16">
        <f t="shared" si="37"/>
        <v>67.7</v>
      </c>
      <c r="J539" s="16"/>
    </row>
    <row r="540" ht="20" customHeight="1" spans="1:10">
      <c r="A540" s="45" t="s">
        <v>761</v>
      </c>
      <c r="B540" s="45" t="s">
        <v>762</v>
      </c>
      <c r="C540" s="46" t="s">
        <v>774</v>
      </c>
      <c r="D540" s="45" t="s">
        <v>583</v>
      </c>
      <c r="E540" s="25">
        <v>12</v>
      </c>
      <c r="F540" s="14">
        <v>10</v>
      </c>
      <c r="G540" s="14">
        <v>79.83</v>
      </c>
      <c r="H540" s="14"/>
      <c r="I540" s="16">
        <f t="shared" si="37"/>
        <v>74.398</v>
      </c>
      <c r="J540" s="16"/>
    </row>
    <row r="541" ht="20" customHeight="1" spans="1:10">
      <c r="A541" s="45" t="s">
        <v>761</v>
      </c>
      <c r="B541" s="45" t="s">
        <v>762</v>
      </c>
      <c r="C541" s="46" t="s">
        <v>775</v>
      </c>
      <c r="D541" s="45" t="s">
        <v>295</v>
      </c>
      <c r="E541" s="25">
        <v>12</v>
      </c>
      <c r="F541" s="14">
        <v>11</v>
      </c>
      <c r="G541" s="14">
        <v>78</v>
      </c>
      <c r="H541" s="14"/>
      <c r="I541" s="16">
        <f t="shared" si="37"/>
        <v>66.2</v>
      </c>
      <c r="J541" s="16"/>
    </row>
    <row r="542" ht="20" customHeight="1" spans="1:10">
      <c r="A542" s="45" t="s">
        <v>761</v>
      </c>
      <c r="B542" s="45" t="s">
        <v>762</v>
      </c>
      <c r="C542" s="46" t="s">
        <v>776</v>
      </c>
      <c r="D542" s="45" t="s">
        <v>777</v>
      </c>
      <c r="E542" s="25">
        <v>12</v>
      </c>
      <c r="F542" s="14">
        <v>12</v>
      </c>
      <c r="G542" s="14">
        <v>74.67</v>
      </c>
      <c r="H542" s="14"/>
      <c r="I542" s="16">
        <f t="shared" si="37"/>
        <v>65.702</v>
      </c>
      <c r="J542" s="16"/>
    </row>
    <row r="543" ht="20" customHeight="1" spans="1:10">
      <c r="A543" s="45" t="s">
        <v>761</v>
      </c>
      <c r="B543" s="45" t="s">
        <v>762</v>
      </c>
      <c r="C543" s="46" t="s">
        <v>778</v>
      </c>
      <c r="D543" s="45" t="s">
        <v>779</v>
      </c>
      <c r="E543" s="25">
        <v>12</v>
      </c>
      <c r="F543" s="14">
        <v>13</v>
      </c>
      <c r="G543" s="14">
        <v>79.67</v>
      </c>
      <c r="H543" s="14"/>
      <c r="I543" s="16">
        <f t="shared" si="37"/>
        <v>70.102</v>
      </c>
      <c r="J543" s="16"/>
    </row>
    <row r="544" ht="20" customHeight="1" spans="1:10">
      <c r="A544" s="45" t="s">
        <v>761</v>
      </c>
      <c r="B544" s="45" t="s">
        <v>762</v>
      </c>
      <c r="C544" s="46" t="s">
        <v>780</v>
      </c>
      <c r="D544" s="45" t="s">
        <v>779</v>
      </c>
      <c r="E544" s="25">
        <v>12</v>
      </c>
      <c r="F544" s="14">
        <v>14</v>
      </c>
      <c r="G544" s="52">
        <v>81</v>
      </c>
      <c r="H544" s="14"/>
      <c r="I544" s="16">
        <f t="shared" si="37"/>
        <v>70.9</v>
      </c>
      <c r="J544" s="16"/>
    </row>
    <row r="545" ht="20" customHeight="1" spans="1:10">
      <c r="A545" s="45" t="s">
        <v>781</v>
      </c>
      <c r="B545" s="45" t="s">
        <v>782</v>
      </c>
      <c r="C545" s="46" t="s">
        <v>783</v>
      </c>
      <c r="D545" s="45" t="s">
        <v>442</v>
      </c>
      <c r="E545" s="25">
        <v>14</v>
      </c>
      <c r="F545" s="14">
        <v>1</v>
      </c>
      <c r="G545" s="14">
        <v>78.33</v>
      </c>
      <c r="H545" s="14"/>
      <c r="I545" s="16">
        <f>D545*0.25+G545*0.5</f>
        <v>71.415</v>
      </c>
      <c r="J545" s="16"/>
    </row>
    <row r="546" ht="20" customHeight="1" spans="1:10">
      <c r="A546" s="45" t="s">
        <v>781</v>
      </c>
      <c r="B546" s="45" t="s">
        <v>782</v>
      </c>
      <c r="C546" s="46" t="s">
        <v>784</v>
      </c>
      <c r="D546" s="45" t="s">
        <v>492</v>
      </c>
      <c r="E546" s="25">
        <v>14</v>
      </c>
      <c r="F546" s="14">
        <v>2</v>
      </c>
      <c r="G546" s="14">
        <v>84.83</v>
      </c>
      <c r="H546" s="14"/>
      <c r="I546" s="16">
        <f>D546*0.25+G546*0.5</f>
        <v>78.79</v>
      </c>
      <c r="J546" s="16"/>
    </row>
    <row r="547" ht="20" customHeight="1" spans="1:10">
      <c r="A547" s="45" t="s">
        <v>781</v>
      </c>
      <c r="B547" s="45" t="s">
        <v>782</v>
      </c>
      <c r="C547" s="46" t="s">
        <v>785</v>
      </c>
      <c r="D547" s="45" t="s">
        <v>786</v>
      </c>
      <c r="E547" s="25">
        <v>14</v>
      </c>
      <c r="F547" s="14">
        <v>3</v>
      </c>
      <c r="G547" s="14">
        <v>88.33</v>
      </c>
      <c r="H547" s="14"/>
      <c r="I547" s="16">
        <f>D547*0.25+G547*0.5</f>
        <v>84.04</v>
      </c>
      <c r="J547" s="16"/>
    </row>
    <row r="548" spans="8:8">
      <c r="H548" s="33"/>
    </row>
    <row r="549" spans="8:8">
      <c r="H549" s="33"/>
    </row>
    <row r="550" spans="8:8">
      <c r="H550" s="53"/>
    </row>
  </sheetData>
  <sortState ref="A3:P547">
    <sortCondition ref="A3:A547"/>
    <sortCondition ref="E3:E547"/>
    <sortCondition ref="F3:F547"/>
  </sortState>
  <mergeCells count="1">
    <mergeCell ref="A1:J1"/>
  </mergeCells>
  <pageMargins left="0.751388888888889" right="0.751388888888889" top="0.629861111111111" bottom="0.354166666666667" header="0.5" footer="0.2361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4"/>
  <sheetViews>
    <sheetView workbookViewId="0">
      <pane ySplit="2" topLeftCell="A3" activePane="bottomLeft" state="frozen"/>
      <selection/>
      <selection pane="bottomLeft" activeCell="D18" sqref="D18"/>
    </sheetView>
  </sheetViews>
  <sheetFormatPr defaultColWidth="9" defaultRowHeight="13.5"/>
  <cols>
    <col min="1" max="1" width="13.1" customWidth="1"/>
    <col min="2" max="2" width="18" customWidth="1"/>
    <col min="4" max="4" width="7.45" customWidth="1"/>
    <col min="5" max="5" width="7.6" customWidth="1"/>
    <col min="6" max="6" width="8.275" customWidth="1"/>
    <col min="7" max="7" width="12.625"/>
    <col min="8" max="9" width="12.625" style="23"/>
  </cols>
  <sheetData>
    <row r="1" ht="15" customHeight="1" spans="1:10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ht="29" customHeight="1" spans="1:10">
      <c r="A2" s="14" t="s">
        <v>1</v>
      </c>
      <c r="B2" s="14" t="s">
        <v>2</v>
      </c>
      <c r="C2" s="14" t="s">
        <v>3</v>
      </c>
      <c r="D2" s="14" t="s">
        <v>4</v>
      </c>
      <c r="E2" s="25" t="s">
        <v>5</v>
      </c>
      <c r="F2" s="26" t="s">
        <v>6</v>
      </c>
      <c r="G2" s="26" t="s">
        <v>7</v>
      </c>
      <c r="H2" s="27" t="s">
        <v>8</v>
      </c>
      <c r="I2" s="27" t="s">
        <v>9</v>
      </c>
      <c r="J2" s="26" t="s">
        <v>10</v>
      </c>
    </row>
    <row r="3" ht="20" customHeight="1" spans="1:10">
      <c r="A3" s="28" t="s">
        <v>787</v>
      </c>
      <c r="B3" s="28" t="s">
        <v>788</v>
      </c>
      <c r="C3" s="28" t="s">
        <v>789</v>
      </c>
      <c r="D3" s="28">
        <v>75.5</v>
      </c>
      <c r="E3" s="29">
        <v>1</v>
      </c>
      <c r="F3" s="29">
        <v>1</v>
      </c>
      <c r="G3" s="29">
        <v>63.67</v>
      </c>
      <c r="H3" s="30">
        <f t="shared" ref="H3:H20" si="0">70.82/75.17*G3</f>
        <v>59.985491552481</v>
      </c>
      <c r="I3" s="30">
        <f t="shared" ref="I3:I66" si="1">D3*0.4+H3*0.6</f>
        <v>66.1912949314886</v>
      </c>
      <c r="J3" s="29"/>
    </row>
    <row r="4" ht="20" customHeight="1" spans="1:10">
      <c r="A4" s="28" t="s">
        <v>787</v>
      </c>
      <c r="B4" s="28" t="s">
        <v>788</v>
      </c>
      <c r="C4" s="28" t="s">
        <v>790</v>
      </c>
      <c r="D4" s="28">
        <v>73</v>
      </c>
      <c r="E4" s="29">
        <v>1</v>
      </c>
      <c r="F4" s="29">
        <v>2</v>
      </c>
      <c r="G4" s="29">
        <v>79</v>
      </c>
      <c r="H4" s="30">
        <f t="shared" si="0"/>
        <v>74.4283623786085</v>
      </c>
      <c r="I4" s="30">
        <f t="shared" si="1"/>
        <v>73.8570174271651</v>
      </c>
      <c r="J4" s="29"/>
    </row>
    <row r="5" ht="20" customHeight="1" spans="1:10">
      <c r="A5" s="28" t="s">
        <v>787</v>
      </c>
      <c r="B5" s="28" t="s">
        <v>788</v>
      </c>
      <c r="C5" s="28" t="s">
        <v>791</v>
      </c>
      <c r="D5" s="28">
        <v>66</v>
      </c>
      <c r="E5" s="29">
        <v>1</v>
      </c>
      <c r="F5" s="29">
        <v>3</v>
      </c>
      <c r="G5" s="29">
        <v>67.67</v>
      </c>
      <c r="H5" s="30">
        <f t="shared" si="0"/>
        <v>63.7540162298789</v>
      </c>
      <c r="I5" s="30">
        <f t="shared" si="1"/>
        <v>64.6524097379273</v>
      </c>
      <c r="J5" s="29"/>
    </row>
    <row r="6" ht="20" customHeight="1" spans="1:10">
      <c r="A6" s="28" t="s">
        <v>787</v>
      </c>
      <c r="B6" s="28" t="s">
        <v>788</v>
      </c>
      <c r="C6" s="28" t="s">
        <v>792</v>
      </c>
      <c r="D6" s="28">
        <v>52.5</v>
      </c>
      <c r="E6" s="29">
        <v>1</v>
      </c>
      <c r="F6" s="29">
        <v>4</v>
      </c>
      <c r="G6" s="29">
        <v>77</v>
      </c>
      <c r="H6" s="30">
        <f t="shared" si="0"/>
        <v>72.5441000399095</v>
      </c>
      <c r="I6" s="30">
        <f t="shared" si="1"/>
        <v>64.5264600239457</v>
      </c>
      <c r="J6" s="29"/>
    </row>
    <row r="7" ht="20" customHeight="1" spans="1:10">
      <c r="A7" s="28" t="s">
        <v>787</v>
      </c>
      <c r="B7" s="28" t="s">
        <v>788</v>
      </c>
      <c r="C7" s="28" t="s">
        <v>793</v>
      </c>
      <c r="D7" s="28">
        <v>84</v>
      </c>
      <c r="E7" s="29">
        <v>1</v>
      </c>
      <c r="F7" s="29">
        <v>5</v>
      </c>
      <c r="G7" s="29">
        <v>79</v>
      </c>
      <c r="H7" s="30">
        <f t="shared" si="0"/>
        <v>74.4283623786085</v>
      </c>
      <c r="I7" s="30">
        <f t="shared" si="1"/>
        <v>78.2570174271651</v>
      </c>
      <c r="J7" s="29"/>
    </row>
    <row r="8" ht="20" customHeight="1" spans="1:10">
      <c r="A8" s="28" t="s">
        <v>787</v>
      </c>
      <c r="B8" s="28" t="s">
        <v>788</v>
      </c>
      <c r="C8" s="28" t="s">
        <v>794</v>
      </c>
      <c r="D8" s="28">
        <v>64</v>
      </c>
      <c r="E8" s="29">
        <v>1</v>
      </c>
      <c r="F8" s="29">
        <v>6</v>
      </c>
      <c r="G8" s="29">
        <v>75.33</v>
      </c>
      <c r="H8" s="30">
        <f t="shared" si="0"/>
        <v>70.9707409870959</v>
      </c>
      <c r="I8" s="30">
        <f t="shared" si="1"/>
        <v>68.1824445922575</v>
      </c>
      <c r="J8" s="29"/>
    </row>
    <row r="9" ht="20" customHeight="1" spans="1:10">
      <c r="A9" s="28" t="s">
        <v>787</v>
      </c>
      <c r="B9" s="28" t="s">
        <v>788</v>
      </c>
      <c r="C9" s="28" t="s">
        <v>795</v>
      </c>
      <c r="D9" s="28">
        <v>58</v>
      </c>
      <c r="E9" s="29">
        <v>1</v>
      </c>
      <c r="F9" s="29">
        <v>7</v>
      </c>
      <c r="G9" s="29">
        <v>73.67</v>
      </c>
      <c r="H9" s="30">
        <f t="shared" si="0"/>
        <v>69.4068032459758</v>
      </c>
      <c r="I9" s="30">
        <f t="shared" si="1"/>
        <v>64.8440819475855</v>
      </c>
      <c r="J9" s="29"/>
    </row>
    <row r="10" ht="20" customHeight="1" spans="1:10">
      <c r="A10" s="28" t="s">
        <v>787</v>
      </c>
      <c r="B10" s="28" t="s">
        <v>788</v>
      </c>
      <c r="C10" s="28" t="s">
        <v>796</v>
      </c>
      <c r="D10" s="28">
        <v>63.5</v>
      </c>
      <c r="E10" s="29">
        <v>1</v>
      </c>
      <c r="F10" s="29">
        <v>8</v>
      </c>
      <c r="G10" s="29">
        <v>77</v>
      </c>
      <c r="H10" s="30">
        <f t="shared" si="0"/>
        <v>72.5441000399095</v>
      </c>
      <c r="I10" s="30">
        <f t="shared" si="1"/>
        <v>68.9264600239457</v>
      </c>
      <c r="J10" s="29"/>
    </row>
    <row r="11" ht="20" customHeight="1" spans="1:10">
      <c r="A11" s="28" t="s">
        <v>797</v>
      </c>
      <c r="B11" s="28" t="s">
        <v>788</v>
      </c>
      <c r="C11" s="28" t="s">
        <v>798</v>
      </c>
      <c r="D11" s="28">
        <v>42.5</v>
      </c>
      <c r="E11" s="29">
        <v>1</v>
      </c>
      <c r="F11" s="29">
        <v>9</v>
      </c>
      <c r="G11" s="29">
        <v>71.67</v>
      </c>
      <c r="H11" s="30">
        <f t="shared" si="0"/>
        <v>67.5225409072768</v>
      </c>
      <c r="I11" s="30">
        <f t="shared" si="1"/>
        <v>57.5135245443661</v>
      </c>
      <c r="J11" s="29"/>
    </row>
    <row r="12" ht="20" customHeight="1" spans="1:10">
      <c r="A12" s="28" t="s">
        <v>787</v>
      </c>
      <c r="B12" s="28" t="s">
        <v>788</v>
      </c>
      <c r="C12" s="28" t="s">
        <v>799</v>
      </c>
      <c r="D12" s="28">
        <v>56</v>
      </c>
      <c r="E12" s="29">
        <v>1</v>
      </c>
      <c r="F12" s="29">
        <v>10</v>
      </c>
      <c r="G12" s="29">
        <v>81</v>
      </c>
      <c r="H12" s="30">
        <f t="shared" si="0"/>
        <v>76.3126247173074</v>
      </c>
      <c r="I12" s="30">
        <f t="shared" si="1"/>
        <v>68.1875748303844</v>
      </c>
      <c r="J12" s="29"/>
    </row>
    <row r="13" ht="20" customHeight="1" spans="1:10">
      <c r="A13" s="28" t="s">
        <v>787</v>
      </c>
      <c r="B13" s="28" t="s">
        <v>788</v>
      </c>
      <c r="C13" s="28" t="s">
        <v>800</v>
      </c>
      <c r="D13" s="28">
        <v>51</v>
      </c>
      <c r="E13" s="29">
        <v>1</v>
      </c>
      <c r="F13" s="29">
        <v>11</v>
      </c>
      <c r="G13" s="29">
        <v>72.67</v>
      </c>
      <c r="H13" s="30">
        <f t="shared" si="0"/>
        <v>68.4646720766263</v>
      </c>
      <c r="I13" s="30">
        <f t="shared" si="1"/>
        <v>61.4788032459758</v>
      </c>
      <c r="J13" s="29"/>
    </row>
    <row r="14" ht="20" customHeight="1" spans="1:10">
      <c r="A14" s="28" t="s">
        <v>787</v>
      </c>
      <c r="B14" s="28" t="s">
        <v>788</v>
      </c>
      <c r="C14" s="28" t="s">
        <v>801</v>
      </c>
      <c r="D14" s="28">
        <v>64.5</v>
      </c>
      <c r="E14" s="29">
        <v>1</v>
      </c>
      <c r="F14" s="29">
        <v>12</v>
      </c>
      <c r="G14" s="29">
        <v>83.33</v>
      </c>
      <c r="H14" s="30">
        <f t="shared" si="0"/>
        <v>78.5077903418917</v>
      </c>
      <c r="I14" s="30">
        <f t="shared" si="1"/>
        <v>72.904674205135</v>
      </c>
      <c r="J14" s="29"/>
    </row>
    <row r="15" ht="20" customHeight="1" spans="1:10">
      <c r="A15" s="28" t="s">
        <v>797</v>
      </c>
      <c r="B15" s="28" t="s">
        <v>788</v>
      </c>
      <c r="C15" s="28" t="s">
        <v>802</v>
      </c>
      <c r="D15" s="28">
        <v>67</v>
      </c>
      <c r="E15" s="29">
        <v>1</v>
      </c>
      <c r="F15" s="29">
        <v>13</v>
      </c>
      <c r="G15" s="29">
        <v>71</v>
      </c>
      <c r="H15" s="30">
        <f t="shared" si="0"/>
        <v>66.8913130238127</v>
      </c>
      <c r="I15" s="30">
        <f t="shared" si="1"/>
        <v>66.9347878142876</v>
      </c>
      <c r="J15" s="29"/>
    </row>
    <row r="16" ht="20" customHeight="1" spans="1:10">
      <c r="A16" s="28" t="s">
        <v>797</v>
      </c>
      <c r="B16" s="28" t="s">
        <v>788</v>
      </c>
      <c r="C16" s="28" t="s">
        <v>803</v>
      </c>
      <c r="D16" s="28">
        <v>50</v>
      </c>
      <c r="E16" s="29">
        <v>1</v>
      </c>
      <c r="F16" s="29">
        <v>14</v>
      </c>
      <c r="G16" s="29">
        <v>74.33</v>
      </c>
      <c r="H16" s="30">
        <f t="shared" si="0"/>
        <v>70.0286098177464</v>
      </c>
      <c r="I16" s="30">
        <f t="shared" si="1"/>
        <v>62.0171658906478</v>
      </c>
      <c r="J16" s="29"/>
    </row>
    <row r="17" ht="20" customHeight="1" spans="1:10">
      <c r="A17" s="28" t="s">
        <v>797</v>
      </c>
      <c r="B17" s="28" t="s">
        <v>788</v>
      </c>
      <c r="C17" s="28" t="s">
        <v>804</v>
      </c>
      <c r="D17" s="28">
        <v>56.5</v>
      </c>
      <c r="E17" s="29">
        <v>1</v>
      </c>
      <c r="F17" s="29">
        <v>15</v>
      </c>
      <c r="G17" s="29">
        <v>80.67</v>
      </c>
      <c r="H17" s="30">
        <f t="shared" si="0"/>
        <v>76.0017214314221</v>
      </c>
      <c r="I17" s="30">
        <f t="shared" si="1"/>
        <v>68.2010328588533</v>
      </c>
      <c r="J17" s="29"/>
    </row>
    <row r="18" ht="20" customHeight="1" spans="1:10">
      <c r="A18" s="28" t="s">
        <v>787</v>
      </c>
      <c r="B18" s="28" t="s">
        <v>788</v>
      </c>
      <c r="C18" s="28" t="s">
        <v>805</v>
      </c>
      <c r="D18" s="28">
        <v>61.5</v>
      </c>
      <c r="E18" s="29">
        <v>1</v>
      </c>
      <c r="F18" s="29">
        <v>16</v>
      </c>
      <c r="G18" s="29">
        <v>81</v>
      </c>
      <c r="H18" s="30">
        <f t="shared" si="0"/>
        <v>76.3126247173074</v>
      </c>
      <c r="I18" s="30">
        <f t="shared" si="1"/>
        <v>70.3875748303844</v>
      </c>
      <c r="J18" s="29"/>
    </row>
    <row r="19" ht="20" customHeight="1" spans="1:10">
      <c r="A19" s="28" t="s">
        <v>797</v>
      </c>
      <c r="B19" s="28" t="s">
        <v>788</v>
      </c>
      <c r="C19" s="28" t="s">
        <v>806</v>
      </c>
      <c r="D19" s="28">
        <v>60</v>
      </c>
      <c r="E19" s="29">
        <v>1</v>
      </c>
      <c r="F19" s="29">
        <v>17</v>
      </c>
      <c r="G19" s="29">
        <v>76.33</v>
      </c>
      <c r="H19" s="30">
        <f t="shared" si="0"/>
        <v>71.9128721564454</v>
      </c>
      <c r="I19" s="30">
        <f t="shared" si="1"/>
        <v>67.1477232938672</v>
      </c>
      <c r="J19" s="29"/>
    </row>
    <row r="20" ht="20" customHeight="1" spans="1:10">
      <c r="A20" s="28" t="s">
        <v>797</v>
      </c>
      <c r="B20" s="28" t="s">
        <v>788</v>
      </c>
      <c r="C20" s="28" t="s">
        <v>807</v>
      </c>
      <c r="D20" s="28">
        <v>31.5</v>
      </c>
      <c r="E20" s="29">
        <v>1</v>
      </c>
      <c r="F20" s="29">
        <v>18</v>
      </c>
      <c r="G20" s="29">
        <v>68.67</v>
      </c>
      <c r="H20" s="30">
        <f t="shared" si="0"/>
        <v>64.6961473992284</v>
      </c>
      <c r="I20" s="30">
        <f t="shared" si="1"/>
        <v>51.417688439537</v>
      </c>
      <c r="J20" s="29"/>
    </row>
    <row r="21" ht="20" customHeight="1" spans="1:10">
      <c r="A21" s="28" t="s">
        <v>787</v>
      </c>
      <c r="B21" s="28" t="s">
        <v>788</v>
      </c>
      <c r="C21" s="28" t="s">
        <v>808</v>
      </c>
      <c r="D21" s="28">
        <v>54.5</v>
      </c>
      <c r="E21" s="29">
        <v>2</v>
      </c>
      <c r="F21" s="29">
        <v>1</v>
      </c>
      <c r="G21" s="29">
        <v>73.67</v>
      </c>
      <c r="H21" s="30">
        <f t="shared" ref="H21:H37" si="2">70.82/69.79*G21</f>
        <v>74.7572632182261</v>
      </c>
      <c r="I21" s="30">
        <f t="shared" si="1"/>
        <v>66.6543579309357</v>
      </c>
      <c r="J21" s="29"/>
    </row>
    <row r="22" ht="20" customHeight="1" spans="1:10">
      <c r="A22" s="28" t="s">
        <v>787</v>
      </c>
      <c r="B22" s="28" t="s">
        <v>788</v>
      </c>
      <c r="C22" s="28" t="s">
        <v>809</v>
      </c>
      <c r="D22" s="28">
        <v>52</v>
      </c>
      <c r="E22" s="29">
        <v>2</v>
      </c>
      <c r="F22" s="29">
        <v>2</v>
      </c>
      <c r="G22" s="29">
        <v>79.5</v>
      </c>
      <c r="H22" s="30">
        <f t="shared" si="2"/>
        <v>80.6733056311792</v>
      </c>
      <c r="I22" s="30">
        <f t="shared" si="1"/>
        <v>69.2039833787075</v>
      </c>
      <c r="J22" s="29"/>
    </row>
    <row r="23" ht="20" customHeight="1" spans="1:10">
      <c r="A23" s="28" t="s">
        <v>797</v>
      </c>
      <c r="B23" s="28" t="s">
        <v>788</v>
      </c>
      <c r="C23" s="28" t="s">
        <v>810</v>
      </c>
      <c r="D23" s="28">
        <v>66.5</v>
      </c>
      <c r="E23" s="29">
        <v>2</v>
      </c>
      <c r="F23" s="29">
        <v>3</v>
      </c>
      <c r="G23" s="29">
        <v>67.83</v>
      </c>
      <c r="H23" s="30">
        <f t="shared" si="2"/>
        <v>68.831073219659</v>
      </c>
      <c r="I23" s="30">
        <f t="shared" si="1"/>
        <v>67.8986439317954</v>
      </c>
      <c r="J23" s="29"/>
    </row>
    <row r="24" ht="20" customHeight="1" spans="1:10">
      <c r="A24" s="28" t="s">
        <v>787</v>
      </c>
      <c r="B24" s="28" t="s">
        <v>788</v>
      </c>
      <c r="C24" s="28" t="s">
        <v>811</v>
      </c>
      <c r="D24" s="28">
        <v>58.5</v>
      </c>
      <c r="E24" s="29">
        <v>2</v>
      </c>
      <c r="F24" s="29">
        <v>4</v>
      </c>
      <c r="G24" s="29">
        <v>66.3</v>
      </c>
      <c r="H24" s="30">
        <f t="shared" si="2"/>
        <v>67.2784926207193</v>
      </c>
      <c r="I24" s="30">
        <f t="shared" si="1"/>
        <v>63.7670955724316</v>
      </c>
      <c r="J24" s="29"/>
    </row>
    <row r="25" ht="20" customHeight="1" spans="1:10">
      <c r="A25" s="28" t="s">
        <v>787</v>
      </c>
      <c r="B25" s="28" t="s">
        <v>788</v>
      </c>
      <c r="C25" s="28" t="s">
        <v>812</v>
      </c>
      <c r="D25" s="28">
        <v>76</v>
      </c>
      <c r="E25" s="29">
        <v>2</v>
      </c>
      <c r="F25" s="29">
        <v>5</v>
      </c>
      <c r="G25" s="29">
        <v>66.9</v>
      </c>
      <c r="H25" s="30">
        <f t="shared" si="2"/>
        <v>67.8873477575584</v>
      </c>
      <c r="I25" s="30">
        <f t="shared" si="1"/>
        <v>71.132408654535</v>
      </c>
      <c r="J25" s="29"/>
    </row>
    <row r="26" ht="20" customHeight="1" spans="1:10">
      <c r="A26" s="28" t="s">
        <v>787</v>
      </c>
      <c r="B26" s="28" t="s">
        <v>788</v>
      </c>
      <c r="C26" s="28" t="s">
        <v>813</v>
      </c>
      <c r="D26" s="28">
        <v>51</v>
      </c>
      <c r="E26" s="29">
        <v>2</v>
      </c>
      <c r="F26" s="29">
        <v>6</v>
      </c>
      <c r="G26" s="29">
        <v>60.33</v>
      </c>
      <c r="H26" s="30">
        <f t="shared" si="2"/>
        <v>61.2203840091703</v>
      </c>
      <c r="I26" s="30">
        <f t="shared" si="1"/>
        <v>57.1322304055022</v>
      </c>
      <c r="J26" s="29"/>
    </row>
    <row r="27" ht="20" customHeight="1" spans="1:10">
      <c r="A27" s="28" t="s">
        <v>797</v>
      </c>
      <c r="B27" s="28" t="s">
        <v>788</v>
      </c>
      <c r="C27" s="28" t="s">
        <v>814</v>
      </c>
      <c r="D27" s="28">
        <v>67.5</v>
      </c>
      <c r="E27" s="29">
        <v>2</v>
      </c>
      <c r="F27" s="29">
        <v>7</v>
      </c>
      <c r="G27" s="29">
        <v>76.77</v>
      </c>
      <c r="H27" s="30">
        <f t="shared" si="2"/>
        <v>77.9030147585614</v>
      </c>
      <c r="I27" s="30">
        <f t="shared" si="1"/>
        <v>73.7418088551368</v>
      </c>
      <c r="J27" s="29"/>
    </row>
    <row r="28" ht="20" customHeight="1" spans="1:10">
      <c r="A28" s="28" t="s">
        <v>797</v>
      </c>
      <c r="B28" s="28" t="s">
        <v>788</v>
      </c>
      <c r="C28" s="28" t="s">
        <v>815</v>
      </c>
      <c r="D28" s="28">
        <v>49</v>
      </c>
      <c r="E28" s="29">
        <v>2</v>
      </c>
      <c r="F28" s="29">
        <v>8</v>
      </c>
      <c r="G28" s="29">
        <v>74.4</v>
      </c>
      <c r="H28" s="30">
        <f t="shared" si="2"/>
        <v>75.498036968047</v>
      </c>
      <c r="I28" s="30">
        <f t="shared" si="1"/>
        <v>64.8988221808282</v>
      </c>
      <c r="J28" s="29"/>
    </row>
    <row r="29" ht="20" customHeight="1" spans="1:10">
      <c r="A29" s="28" t="s">
        <v>787</v>
      </c>
      <c r="B29" s="28" t="s">
        <v>788</v>
      </c>
      <c r="C29" s="28" t="s">
        <v>816</v>
      </c>
      <c r="D29" s="28">
        <v>55</v>
      </c>
      <c r="E29" s="29">
        <v>2</v>
      </c>
      <c r="F29" s="29">
        <v>9</v>
      </c>
      <c r="G29" s="29">
        <v>65</v>
      </c>
      <c r="H29" s="30">
        <f t="shared" si="2"/>
        <v>65.9593064909013</v>
      </c>
      <c r="I29" s="30">
        <f t="shared" si="1"/>
        <v>61.5755838945408</v>
      </c>
      <c r="J29" s="29"/>
    </row>
    <row r="30" ht="20" customHeight="1" spans="1:10">
      <c r="A30" s="28" t="s">
        <v>787</v>
      </c>
      <c r="B30" s="28" t="s">
        <v>788</v>
      </c>
      <c r="C30" s="28" t="s">
        <v>817</v>
      </c>
      <c r="D30" s="28">
        <v>57.5</v>
      </c>
      <c r="E30" s="29">
        <v>2</v>
      </c>
      <c r="F30" s="29">
        <v>10</v>
      </c>
      <c r="G30" s="29">
        <v>77.33</v>
      </c>
      <c r="H30" s="30">
        <f t="shared" si="2"/>
        <v>78.4712795529445</v>
      </c>
      <c r="I30" s="30">
        <f t="shared" si="1"/>
        <v>70.0827677317667</v>
      </c>
      <c r="J30" s="29"/>
    </row>
    <row r="31" ht="20" customHeight="1" spans="1:10">
      <c r="A31" s="28" t="s">
        <v>797</v>
      </c>
      <c r="B31" s="28" t="s">
        <v>788</v>
      </c>
      <c r="C31" s="28" t="s">
        <v>818</v>
      </c>
      <c r="D31" s="28">
        <v>50.5</v>
      </c>
      <c r="E31" s="29">
        <v>2</v>
      </c>
      <c r="F31" s="29">
        <v>11</v>
      </c>
      <c r="G31" s="29">
        <v>68.33</v>
      </c>
      <c r="H31" s="30">
        <f t="shared" si="2"/>
        <v>69.3384525003582</v>
      </c>
      <c r="I31" s="30">
        <f t="shared" si="1"/>
        <v>61.8030715002149</v>
      </c>
      <c r="J31" s="29"/>
    </row>
    <row r="32" ht="20" customHeight="1" spans="1:10">
      <c r="A32" s="28" t="s">
        <v>787</v>
      </c>
      <c r="B32" s="28" t="s">
        <v>788</v>
      </c>
      <c r="C32" s="28" t="s">
        <v>819</v>
      </c>
      <c r="D32" s="28">
        <v>76</v>
      </c>
      <c r="E32" s="29">
        <v>2</v>
      </c>
      <c r="F32" s="29">
        <v>12</v>
      </c>
      <c r="G32" s="29">
        <v>77.67</v>
      </c>
      <c r="H32" s="30">
        <f t="shared" si="2"/>
        <v>78.81629746382</v>
      </c>
      <c r="I32" s="30">
        <f t="shared" si="1"/>
        <v>77.689778478292</v>
      </c>
      <c r="J32" s="29"/>
    </row>
    <row r="33" ht="20" customHeight="1" spans="1:10">
      <c r="A33" s="28" t="s">
        <v>787</v>
      </c>
      <c r="B33" s="28" t="s">
        <v>788</v>
      </c>
      <c r="C33" s="28" t="s">
        <v>820</v>
      </c>
      <c r="D33" s="28">
        <v>56</v>
      </c>
      <c r="E33" s="29">
        <v>2</v>
      </c>
      <c r="F33" s="29">
        <v>13</v>
      </c>
      <c r="G33" s="29">
        <v>67.23</v>
      </c>
      <c r="H33" s="30">
        <f t="shared" si="2"/>
        <v>68.2222180828199</v>
      </c>
      <c r="I33" s="30">
        <f t="shared" si="1"/>
        <v>63.3333308496919</v>
      </c>
      <c r="J33" s="29"/>
    </row>
    <row r="34" ht="20" customHeight="1" spans="1:10">
      <c r="A34" s="28" t="s">
        <v>787</v>
      </c>
      <c r="B34" s="28" t="s">
        <v>788</v>
      </c>
      <c r="C34" s="28" t="s">
        <v>821</v>
      </c>
      <c r="D34" s="28">
        <v>53.5</v>
      </c>
      <c r="E34" s="29">
        <v>2</v>
      </c>
      <c r="F34" s="29">
        <v>14</v>
      </c>
      <c r="G34" s="29">
        <v>77.37</v>
      </c>
      <c r="H34" s="30">
        <f t="shared" si="2"/>
        <v>78.5118698954005</v>
      </c>
      <c r="I34" s="30">
        <f t="shared" si="1"/>
        <v>68.5071219372403</v>
      </c>
      <c r="J34" s="29"/>
    </row>
    <row r="35" ht="20" customHeight="1" spans="1:10">
      <c r="A35" s="28" t="s">
        <v>797</v>
      </c>
      <c r="B35" s="28" t="s">
        <v>788</v>
      </c>
      <c r="C35" s="28" t="s">
        <v>822</v>
      </c>
      <c r="D35" s="28">
        <v>62.5</v>
      </c>
      <c r="E35" s="29">
        <v>2</v>
      </c>
      <c r="F35" s="29">
        <v>15</v>
      </c>
      <c r="G35" s="29">
        <v>63.33</v>
      </c>
      <c r="H35" s="30">
        <f t="shared" si="2"/>
        <v>64.2646596933658</v>
      </c>
      <c r="I35" s="30">
        <f t="shared" si="1"/>
        <v>63.5587958160195</v>
      </c>
      <c r="J35" s="29"/>
    </row>
    <row r="36" ht="20" customHeight="1" spans="1:10">
      <c r="A36" s="28" t="s">
        <v>787</v>
      </c>
      <c r="B36" s="28" t="s">
        <v>788</v>
      </c>
      <c r="C36" s="28" t="s">
        <v>823</v>
      </c>
      <c r="D36" s="28">
        <v>72</v>
      </c>
      <c r="E36" s="29">
        <v>2</v>
      </c>
      <c r="F36" s="29">
        <v>16</v>
      </c>
      <c r="G36" s="29">
        <v>62.33</v>
      </c>
      <c r="H36" s="30">
        <f t="shared" si="2"/>
        <v>63.2499011319673</v>
      </c>
      <c r="I36" s="30">
        <f t="shared" si="1"/>
        <v>66.7499406791804</v>
      </c>
      <c r="J36" s="29"/>
    </row>
    <row r="37" ht="20" customHeight="1" spans="1:10">
      <c r="A37" s="28" t="s">
        <v>787</v>
      </c>
      <c r="B37" s="28" t="s">
        <v>788</v>
      </c>
      <c r="C37" s="28" t="s">
        <v>824</v>
      </c>
      <c r="D37" s="28">
        <v>51.5</v>
      </c>
      <c r="E37" s="29">
        <v>2</v>
      </c>
      <c r="F37" s="29">
        <v>18</v>
      </c>
      <c r="G37" s="29">
        <v>63</v>
      </c>
      <c r="H37" s="30">
        <f t="shared" si="2"/>
        <v>63.9297893681043</v>
      </c>
      <c r="I37" s="30">
        <f t="shared" si="1"/>
        <v>58.9578736208626</v>
      </c>
      <c r="J37" s="29"/>
    </row>
    <row r="38" ht="20" customHeight="1" spans="1:10">
      <c r="A38" s="28" t="s">
        <v>797</v>
      </c>
      <c r="B38" s="28" t="s">
        <v>788</v>
      </c>
      <c r="C38" s="28" t="s">
        <v>825</v>
      </c>
      <c r="D38" s="28">
        <v>63.5</v>
      </c>
      <c r="E38" s="29">
        <v>3</v>
      </c>
      <c r="F38" s="29">
        <v>1</v>
      </c>
      <c r="G38" s="29">
        <v>65.77</v>
      </c>
      <c r="H38" s="30">
        <f t="shared" ref="H38:H56" si="3">70.82/70.86*G38</f>
        <v>65.7328732712391</v>
      </c>
      <c r="I38" s="30">
        <f t="shared" si="1"/>
        <v>64.8397239627435</v>
      </c>
      <c r="J38" s="29"/>
    </row>
    <row r="39" ht="20" customHeight="1" spans="1:10">
      <c r="A39" s="28" t="s">
        <v>787</v>
      </c>
      <c r="B39" s="28" t="s">
        <v>788</v>
      </c>
      <c r="C39" s="28" t="s">
        <v>826</v>
      </c>
      <c r="D39" s="28">
        <v>58</v>
      </c>
      <c r="E39" s="29">
        <v>3</v>
      </c>
      <c r="F39" s="29">
        <v>2</v>
      </c>
      <c r="G39" s="29">
        <v>70.1</v>
      </c>
      <c r="H39" s="30">
        <f t="shared" si="3"/>
        <v>70.0604290149591</v>
      </c>
      <c r="I39" s="30">
        <f t="shared" si="1"/>
        <v>65.2362574089755</v>
      </c>
      <c r="J39" s="29"/>
    </row>
    <row r="40" ht="20" customHeight="1" spans="1:10">
      <c r="A40" s="28" t="s">
        <v>797</v>
      </c>
      <c r="B40" s="28" t="s">
        <v>788</v>
      </c>
      <c r="C40" s="28" t="s">
        <v>827</v>
      </c>
      <c r="D40" s="28">
        <v>56</v>
      </c>
      <c r="E40" s="29">
        <v>3</v>
      </c>
      <c r="F40" s="29">
        <v>3</v>
      </c>
      <c r="G40" s="29">
        <v>73.53</v>
      </c>
      <c r="H40" s="30">
        <f t="shared" si="3"/>
        <v>73.4884928027096</v>
      </c>
      <c r="I40" s="30">
        <f t="shared" si="1"/>
        <v>66.4930956816258</v>
      </c>
      <c r="J40" s="29"/>
    </row>
    <row r="41" ht="20" customHeight="1" spans="1:10">
      <c r="A41" s="28" t="s">
        <v>797</v>
      </c>
      <c r="B41" s="28" t="s">
        <v>788</v>
      </c>
      <c r="C41" s="28" t="s">
        <v>828</v>
      </c>
      <c r="D41" s="28">
        <v>79</v>
      </c>
      <c r="E41" s="29">
        <v>3</v>
      </c>
      <c r="F41" s="29">
        <v>4</v>
      </c>
      <c r="G41" s="29">
        <v>74.33</v>
      </c>
      <c r="H41" s="30">
        <f t="shared" si="3"/>
        <v>74.2880412080158</v>
      </c>
      <c r="I41" s="30">
        <f t="shared" si="1"/>
        <v>76.1728247248095</v>
      </c>
      <c r="J41" s="29"/>
    </row>
    <row r="42" ht="20" customHeight="1" spans="1:10">
      <c r="A42" s="28" t="s">
        <v>787</v>
      </c>
      <c r="B42" s="28" t="s">
        <v>788</v>
      </c>
      <c r="C42" s="28" t="s">
        <v>829</v>
      </c>
      <c r="D42" s="28">
        <v>67</v>
      </c>
      <c r="E42" s="29">
        <v>3</v>
      </c>
      <c r="F42" s="29">
        <v>5</v>
      </c>
      <c r="G42" s="29">
        <v>74.83</v>
      </c>
      <c r="H42" s="30">
        <f t="shared" si="3"/>
        <v>74.7877589613322</v>
      </c>
      <c r="I42" s="30">
        <f t="shared" si="1"/>
        <v>71.6726553767993</v>
      </c>
      <c r="J42" s="29"/>
    </row>
    <row r="43" ht="20" customHeight="1" spans="1:10">
      <c r="A43" s="28" t="s">
        <v>787</v>
      </c>
      <c r="B43" s="28" t="s">
        <v>788</v>
      </c>
      <c r="C43" s="28" t="s">
        <v>830</v>
      </c>
      <c r="D43" s="28">
        <v>55</v>
      </c>
      <c r="E43" s="29">
        <v>3</v>
      </c>
      <c r="F43" s="29">
        <v>6</v>
      </c>
      <c r="G43" s="29">
        <v>70.9</v>
      </c>
      <c r="H43" s="30">
        <f t="shared" si="3"/>
        <v>70.8599774202653</v>
      </c>
      <c r="I43" s="30">
        <f t="shared" si="1"/>
        <v>64.5159864521592</v>
      </c>
      <c r="J43" s="29"/>
    </row>
    <row r="44" ht="20" customHeight="1" spans="1:10">
      <c r="A44" s="28" t="s">
        <v>787</v>
      </c>
      <c r="B44" s="28" t="s">
        <v>788</v>
      </c>
      <c r="C44" s="28" t="s">
        <v>831</v>
      </c>
      <c r="D44" s="28">
        <v>73</v>
      </c>
      <c r="E44" s="29">
        <v>3</v>
      </c>
      <c r="F44" s="29">
        <v>7</v>
      </c>
      <c r="G44" s="29">
        <v>74.33</v>
      </c>
      <c r="H44" s="30">
        <f t="shared" si="3"/>
        <v>74.2880412080158</v>
      </c>
      <c r="I44" s="30">
        <f t="shared" si="1"/>
        <v>73.7728247248095</v>
      </c>
      <c r="J44" s="29"/>
    </row>
    <row r="45" ht="20" customHeight="1" spans="1:10">
      <c r="A45" s="28" t="s">
        <v>787</v>
      </c>
      <c r="B45" s="28" t="s">
        <v>788</v>
      </c>
      <c r="C45" s="28" t="s">
        <v>832</v>
      </c>
      <c r="D45" s="28">
        <v>82</v>
      </c>
      <c r="E45" s="29">
        <v>3</v>
      </c>
      <c r="F45" s="29">
        <v>8</v>
      </c>
      <c r="G45" s="29">
        <v>76.17</v>
      </c>
      <c r="H45" s="30">
        <f t="shared" si="3"/>
        <v>76.1270025402201</v>
      </c>
      <c r="I45" s="30">
        <f t="shared" si="1"/>
        <v>78.4762015241321</v>
      </c>
      <c r="J45" s="29"/>
    </row>
    <row r="46" ht="20" customHeight="1" spans="1:10">
      <c r="A46" s="28" t="s">
        <v>797</v>
      </c>
      <c r="B46" s="28" t="s">
        <v>788</v>
      </c>
      <c r="C46" s="28" t="s">
        <v>833</v>
      </c>
      <c r="D46" s="28">
        <v>59</v>
      </c>
      <c r="E46" s="29">
        <v>3</v>
      </c>
      <c r="F46" s="29">
        <v>9</v>
      </c>
      <c r="G46" s="29">
        <v>70.6</v>
      </c>
      <c r="H46" s="30">
        <f t="shared" si="3"/>
        <v>70.5601467682755</v>
      </c>
      <c r="I46" s="30">
        <f t="shared" si="1"/>
        <v>65.9360880609653</v>
      </c>
      <c r="J46" s="29"/>
    </row>
    <row r="47" ht="20" customHeight="1" spans="1:10">
      <c r="A47" s="28" t="s">
        <v>787</v>
      </c>
      <c r="B47" s="28" t="s">
        <v>788</v>
      </c>
      <c r="C47" s="28" t="s">
        <v>834</v>
      </c>
      <c r="D47" s="28">
        <v>54.5</v>
      </c>
      <c r="E47" s="29">
        <v>3</v>
      </c>
      <c r="F47" s="29">
        <v>10</v>
      </c>
      <c r="G47" s="29">
        <v>75.47</v>
      </c>
      <c r="H47" s="30">
        <f t="shared" si="3"/>
        <v>75.4273976855772</v>
      </c>
      <c r="I47" s="30">
        <f t="shared" si="1"/>
        <v>67.0564386113463</v>
      </c>
      <c r="J47" s="29"/>
    </row>
    <row r="48" ht="20" customHeight="1" spans="1:10">
      <c r="A48" s="31" t="s">
        <v>797</v>
      </c>
      <c r="B48" s="31" t="s">
        <v>788</v>
      </c>
      <c r="C48" s="31" t="s">
        <v>835</v>
      </c>
      <c r="D48" s="31" t="s">
        <v>836</v>
      </c>
      <c r="E48" s="29">
        <v>3</v>
      </c>
      <c r="F48" s="29">
        <v>11</v>
      </c>
      <c r="G48" s="29">
        <v>65.17</v>
      </c>
      <c r="H48" s="30">
        <f t="shared" si="3"/>
        <v>65.1332119672594</v>
      </c>
      <c r="I48" s="30">
        <f t="shared" si="1"/>
        <v>55.0799271803556</v>
      </c>
      <c r="J48" s="29"/>
    </row>
    <row r="49" ht="20" customHeight="1" spans="1:10">
      <c r="A49" s="28" t="s">
        <v>787</v>
      </c>
      <c r="B49" s="28" t="s">
        <v>788</v>
      </c>
      <c r="C49" s="28" t="s">
        <v>837</v>
      </c>
      <c r="D49" s="28">
        <v>54.5</v>
      </c>
      <c r="E49" s="29">
        <v>3</v>
      </c>
      <c r="F49" s="29">
        <v>12</v>
      </c>
      <c r="G49" s="29">
        <v>66.67</v>
      </c>
      <c r="H49" s="30">
        <f t="shared" si="3"/>
        <v>66.6323652272086</v>
      </c>
      <c r="I49" s="30">
        <f t="shared" si="1"/>
        <v>61.7794191363252</v>
      </c>
      <c r="J49" s="29"/>
    </row>
    <row r="50" ht="20" customHeight="1" spans="1:10">
      <c r="A50" s="28" t="s">
        <v>787</v>
      </c>
      <c r="B50" s="28" t="s">
        <v>788</v>
      </c>
      <c r="C50" s="28" t="s">
        <v>838</v>
      </c>
      <c r="D50" s="28">
        <v>54.5</v>
      </c>
      <c r="E50" s="29">
        <v>3</v>
      </c>
      <c r="F50" s="29">
        <v>13</v>
      </c>
      <c r="G50" s="29">
        <v>69.17</v>
      </c>
      <c r="H50" s="30">
        <f t="shared" si="3"/>
        <v>69.1309539937906</v>
      </c>
      <c r="I50" s="30">
        <f t="shared" si="1"/>
        <v>63.2785723962744</v>
      </c>
      <c r="J50" s="29"/>
    </row>
    <row r="51" ht="20" customHeight="1" spans="1:10">
      <c r="A51" s="28" t="s">
        <v>797</v>
      </c>
      <c r="B51" s="28" t="s">
        <v>788</v>
      </c>
      <c r="C51" s="28" t="s">
        <v>839</v>
      </c>
      <c r="D51" s="28">
        <v>72.5</v>
      </c>
      <c r="E51" s="29">
        <v>3</v>
      </c>
      <c r="F51" s="29">
        <v>14</v>
      </c>
      <c r="G51" s="29">
        <v>67.33</v>
      </c>
      <c r="H51" s="30">
        <f t="shared" si="3"/>
        <v>67.2919926615862</v>
      </c>
      <c r="I51" s="30">
        <f t="shared" si="1"/>
        <v>69.3751955969517</v>
      </c>
      <c r="J51" s="29"/>
    </row>
    <row r="52" ht="20" customHeight="1" spans="1:10">
      <c r="A52" s="28" t="s">
        <v>797</v>
      </c>
      <c r="B52" s="28" t="s">
        <v>788</v>
      </c>
      <c r="C52" s="28" t="s">
        <v>840</v>
      </c>
      <c r="D52" s="28">
        <v>48.5</v>
      </c>
      <c r="E52" s="29">
        <v>3</v>
      </c>
      <c r="F52" s="29">
        <v>15</v>
      </c>
      <c r="G52" s="29">
        <v>68.73</v>
      </c>
      <c r="H52" s="30">
        <f t="shared" si="3"/>
        <v>68.6912023708721</v>
      </c>
      <c r="I52" s="30">
        <f t="shared" si="1"/>
        <v>60.6147214225233</v>
      </c>
      <c r="J52" s="29"/>
    </row>
    <row r="53" ht="20" customHeight="1" spans="1:10">
      <c r="A53" s="28" t="s">
        <v>787</v>
      </c>
      <c r="B53" s="28" t="s">
        <v>788</v>
      </c>
      <c r="C53" s="28" t="s">
        <v>841</v>
      </c>
      <c r="D53" s="28">
        <v>64</v>
      </c>
      <c r="E53" s="29">
        <v>3</v>
      </c>
      <c r="F53" s="29">
        <v>16</v>
      </c>
      <c r="G53" s="29">
        <v>69.83</v>
      </c>
      <c r="H53" s="30">
        <f t="shared" si="3"/>
        <v>69.7905814281682</v>
      </c>
      <c r="I53" s="30">
        <f t="shared" si="1"/>
        <v>67.4743488569009</v>
      </c>
      <c r="J53" s="29"/>
    </row>
    <row r="54" ht="20" customHeight="1" spans="1:10">
      <c r="A54" s="28" t="s">
        <v>787</v>
      </c>
      <c r="B54" s="28" t="s">
        <v>788</v>
      </c>
      <c r="C54" s="28" t="s">
        <v>842</v>
      </c>
      <c r="D54" s="28">
        <v>52.5</v>
      </c>
      <c r="E54" s="29">
        <v>3</v>
      </c>
      <c r="F54" s="29">
        <v>17</v>
      </c>
      <c r="G54" s="29">
        <v>68.67</v>
      </c>
      <c r="H54" s="30">
        <f t="shared" si="3"/>
        <v>68.6312362404742</v>
      </c>
      <c r="I54" s="30">
        <f t="shared" si="1"/>
        <v>62.1787417442845</v>
      </c>
      <c r="J54" s="29"/>
    </row>
    <row r="55" ht="20" customHeight="1" spans="1:10">
      <c r="A55" s="28" t="s">
        <v>797</v>
      </c>
      <c r="B55" s="28" t="s">
        <v>788</v>
      </c>
      <c r="C55" s="28" t="s">
        <v>843</v>
      </c>
      <c r="D55" s="28">
        <v>64.5</v>
      </c>
      <c r="E55" s="29">
        <v>3</v>
      </c>
      <c r="F55" s="29">
        <v>18</v>
      </c>
      <c r="G55" s="29">
        <v>72.27</v>
      </c>
      <c r="H55" s="30">
        <f t="shared" si="3"/>
        <v>72.2292040643522</v>
      </c>
      <c r="I55" s="30">
        <f t="shared" si="1"/>
        <v>69.1375224386113</v>
      </c>
      <c r="J55" s="29"/>
    </row>
    <row r="56" ht="20" customHeight="1" spans="1:10">
      <c r="A56" s="28" t="s">
        <v>787</v>
      </c>
      <c r="B56" s="28" t="s">
        <v>788</v>
      </c>
      <c r="C56" s="28" t="s">
        <v>844</v>
      </c>
      <c r="D56" s="28">
        <v>77.5</v>
      </c>
      <c r="E56" s="29">
        <v>3</v>
      </c>
      <c r="F56" s="29">
        <v>19</v>
      </c>
      <c r="G56" s="29">
        <v>72.5</v>
      </c>
      <c r="H56" s="30">
        <f t="shared" si="3"/>
        <v>72.4590742308778</v>
      </c>
      <c r="I56" s="30">
        <f t="shared" si="1"/>
        <v>74.4754445385267</v>
      </c>
      <c r="J56" s="29"/>
    </row>
    <row r="57" ht="20" customHeight="1" spans="1:10">
      <c r="A57" s="28" t="s">
        <v>787</v>
      </c>
      <c r="B57" s="28" t="s">
        <v>788</v>
      </c>
      <c r="C57" s="28" t="s">
        <v>845</v>
      </c>
      <c r="D57" s="28">
        <v>73.5</v>
      </c>
      <c r="E57" s="29">
        <v>4</v>
      </c>
      <c r="F57" s="29">
        <v>1</v>
      </c>
      <c r="G57" s="29">
        <v>71.33</v>
      </c>
      <c r="H57" s="30">
        <f t="shared" ref="H57:H74" si="4">70.82/66.4*G57</f>
        <v>76.078171686747</v>
      </c>
      <c r="I57" s="30">
        <f t="shared" si="1"/>
        <v>75.0469030120482</v>
      </c>
      <c r="J57" s="29"/>
    </row>
    <row r="58" ht="20" customHeight="1" spans="1:10">
      <c r="A58" s="28" t="s">
        <v>787</v>
      </c>
      <c r="B58" s="28" t="s">
        <v>788</v>
      </c>
      <c r="C58" s="28" t="s">
        <v>846</v>
      </c>
      <c r="D58" s="28">
        <v>83</v>
      </c>
      <c r="E58" s="29">
        <v>4</v>
      </c>
      <c r="F58" s="29">
        <v>2</v>
      </c>
      <c r="G58" s="29">
        <v>64.67</v>
      </c>
      <c r="H58" s="30">
        <f t="shared" si="4"/>
        <v>68.9748403614458</v>
      </c>
      <c r="I58" s="30">
        <f t="shared" si="1"/>
        <v>74.5849042168675</v>
      </c>
      <c r="J58" s="29"/>
    </row>
    <row r="59" ht="20" customHeight="1" spans="1:10">
      <c r="A59" s="28" t="s">
        <v>787</v>
      </c>
      <c r="B59" s="28" t="s">
        <v>788</v>
      </c>
      <c r="C59" s="28" t="s">
        <v>847</v>
      </c>
      <c r="D59" s="28">
        <v>56.5</v>
      </c>
      <c r="E59" s="29">
        <v>4</v>
      </c>
      <c r="F59" s="29">
        <v>3</v>
      </c>
      <c r="G59" s="29">
        <v>75</v>
      </c>
      <c r="H59" s="30">
        <f t="shared" si="4"/>
        <v>79.9924698795181</v>
      </c>
      <c r="I59" s="30">
        <f t="shared" si="1"/>
        <v>70.5954819277109</v>
      </c>
      <c r="J59" s="29"/>
    </row>
    <row r="60" ht="20" customHeight="1" spans="1:10">
      <c r="A60" s="28" t="s">
        <v>787</v>
      </c>
      <c r="B60" s="28" t="s">
        <v>788</v>
      </c>
      <c r="C60" s="28" t="s">
        <v>848</v>
      </c>
      <c r="D60" s="28">
        <v>75</v>
      </c>
      <c r="E60" s="29">
        <v>4</v>
      </c>
      <c r="F60" s="29">
        <v>4</v>
      </c>
      <c r="G60" s="29">
        <v>68.5</v>
      </c>
      <c r="H60" s="30">
        <f t="shared" si="4"/>
        <v>73.0597891566265</v>
      </c>
      <c r="I60" s="30">
        <f t="shared" si="1"/>
        <v>73.8358734939759</v>
      </c>
      <c r="J60" s="29"/>
    </row>
    <row r="61" ht="20" customHeight="1" spans="1:10">
      <c r="A61" s="28" t="s">
        <v>797</v>
      </c>
      <c r="B61" s="28" t="s">
        <v>788</v>
      </c>
      <c r="C61" s="28" t="s">
        <v>849</v>
      </c>
      <c r="D61" s="28">
        <v>63</v>
      </c>
      <c r="E61" s="29">
        <v>4</v>
      </c>
      <c r="F61" s="29">
        <v>5</v>
      </c>
      <c r="G61" s="29">
        <v>62.33</v>
      </c>
      <c r="H61" s="30">
        <f t="shared" si="4"/>
        <v>66.4790753012048</v>
      </c>
      <c r="I61" s="30">
        <f t="shared" si="1"/>
        <v>65.0874451807229</v>
      </c>
      <c r="J61" s="29"/>
    </row>
    <row r="62" ht="20" customHeight="1" spans="1:10">
      <c r="A62" s="28" t="s">
        <v>787</v>
      </c>
      <c r="B62" s="28" t="s">
        <v>788</v>
      </c>
      <c r="C62" s="28" t="s">
        <v>850</v>
      </c>
      <c r="D62" s="28">
        <v>57</v>
      </c>
      <c r="E62" s="29">
        <v>4</v>
      </c>
      <c r="F62" s="29">
        <v>6</v>
      </c>
      <c r="G62" s="29">
        <v>80.33</v>
      </c>
      <c r="H62" s="30">
        <f t="shared" si="4"/>
        <v>85.6772680722891</v>
      </c>
      <c r="I62" s="30">
        <f t="shared" si="1"/>
        <v>74.2063608433735</v>
      </c>
      <c r="J62" s="29"/>
    </row>
    <row r="63" ht="20" customHeight="1" spans="1:10">
      <c r="A63" s="28" t="s">
        <v>787</v>
      </c>
      <c r="B63" s="28" t="s">
        <v>788</v>
      </c>
      <c r="C63" s="28" t="s">
        <v>851</v>
      </c>
      <c r="D63" s="28">
        <v>82.5</v>
      </c>
      <c r="E63" s="29">
        <v>4</v>
      </c>
      <c r="F63" s="29">
        <v>7</v>
      </c>
      <c r="G63" s="29">
        <v>61.33</v>
      </c>
      <c r="H63" s="30">
        <f t="shared" si="4"/>
        <v>65.4125090361446</v>
      </c>
      <c r="I63" s="30">
        <f t="shared" si="1"/>
        <v>72.2475054216868</v>
      </c>
      <c r="J63" s="29"/>
    </row>
    <row r="64" ht="20" customHeight="1" spans="1:10">
      <c r="A64" s="28" t="s">
        <v>797</v>
      </c>
      <c r="B64" s="28" t="s">
        <v>788</v>
      </c>
      <c r="C64" s="28" t="s">
        <v>852</v>
      </c>
      <c r="D64" s="28">
        <v>74.5</v>
      </c>
      <c r="E64" s="29">
        <v>4</v>
      </c>
      <c r="F64" s="29">
        <v>8</v>
      </c>
      <c r="G64" s="29">
        <v>62.5</v>
      </c>
      <c r="H64" s="30">
        <f t="shared" si="4"/>
        <v>66.660391566265</v>
      </c>
      <c r="I64" s="30">
        <f t="shared" si="1"/>
        <v>69.796234939759</v>
      </c>
      <c r="J64" s="29"/>
    </row>
    <row r="65" ht="20" customHeight="1" spans="1:10">
      <c r="A65" s="28" t="s">
        <v>787</v>
      </c>
      <c r="B65" s="28" t="s">
        <v>788</v>
      </c>
      <c r="C65" s="28" t="s">
        <v>853</v>
      </c>
      <c r="D65" s="28">
        <v>52.5</v>
      </c>
      <c r="E65" s="29">
        <v>4</v>
      </c>
      <c r="F65" s="29">
        <v>9</v>
      </c>
      <c r="G65" s="29">
        <v>61.33</v>
      </c>
      <c r="H65" s="30">
        <f t="shared" si="4"/>
        <v>65.4125090361446</v>
      </c>
      <c r="I65" s="30">
        <f t="shared" si="1"/>
        <v>60.2475054216868</v>
      </c>
      <c r="J65" s="29"/>
    </row>
    <row r="66" ht="20" customHeight="1" spans="1:10">
      <c r="A66" s="28" t="s">
        <v>797</v>
      </c>
      <c r="B66" s="28" t="s">
        <v>788</v>
      </c>
      <c r="C66" s="28" t="s">
        <v>854</v>
      </c>
      <c r="D66" s="28">
        <v>82</v>
      </c>
      <c r="E66" s="29">
        <v>4</v>
      </c>
      <c r="F66" s="29">
        <v>10</v>
      </c>
      <c r="G66" s="29">
        <v>67.17</v>
      </c>
      <c r="H66" s="30">
        <f t="shared" si="4"/>
        <v>71.6412560240964</v>
      </c>
      <c r="I66" s="30">
        <f t="shared" si="1"/>
        <v>75.7847536144579</v>
      </c>
      <c r="J66" s="29"/>
    </row>
    <row r="67" ht="20" customHeight="1" spans="1:10">
      <c r="A67" s="28" t="s">
        <v>787</v>
      </c>
      <c r="B67" s="28" t="s">
        <v>788</v>
      </c>
      <c r="C67" s="28" t="s">
        <v>855</v>
      </c>
      <c r="D67" s="28">
        <v>71.5</v>
      </c>
      <c r="E67" s="29">
        <v>4</v>
      </c>
      <c r="F67" s="29">
        <v>11</v>
      </c>
      <c r="G67" s="29">
        <v>69.17</v>
      </c>
      <c r="H67" s="30">
        <f t="shared" si="4"/>
        <v>73.7743885542169</v>
      </c>
      <c r="I67" s="30">
        <f t="shared" ref="I67:I130" si="5">D67*0.4+H67*0.6</f>
        <v>72.8646331325301</v>
      </c>
      <c r="J67" s="29"/>
    </row>
    <row r="68" ht="20" customHeight="1" spans="1:10">
      <c r="A68" s="28" t="s">
        <v>787</v>
      </c>
      <c r="B68" s="28" t="s">
        <v>788</v>
      </c>
      <c r="C68" s="28" t="s">
        <v>856</v>
      </c>
      <c r="D68" s="28">
        <v>51</v>
      </c>
      <c r="E68" s="29">
        <v>4</v>
      </c>
      <c r="F68" s="29">
        <v>12</v>
      </c>
      <c r="G68" s="29">
        <v>69</v>
      </c>
      <c r="H68" s="30">
        <f t="shared" si="4"/>
        <v>73.5930722891566</v>
      </c>
      <c r="I68" s="30">
        <f t="shared" si="5"/>
        <v>64.555843373494</v>
      </c>
      <c r="J68" s="29"/>
    </row>
    <row r="69" ht="20" customHeight="1" spans="1:10">
      <c r="A69" s="28" t="s">
        <v>787</v>
      </c>
      <c r="B69" s="28" t="s">
        <v>788</v>
      </c>
      <c r="C69" s="28" t="s">
        <v>857</v>
      </c>
      <c r="D69" s="28">
        <v>68.5</v>
      </c>
      <c r="E69" s="29">
        <v>4</v>
      </c>
      <c r="F69" s="29">
        <v>13</v>
      </c>
      <c r="G69" s="29">
        <v>63.83</v>
      </c>
      <c r="H69" s="30">
        <f t="shared" si="4"/>
        <v>68.0789246987952</v>
      </c>
      <c r="I69" s="30">
        <f t="shared" si="5"/>
        <v>68.2473548192771</v>
      </c>
      <c r="J69" s="29"/>
    </row>
    <row r="70" ht="20" customHeight="1" spans="1:10">
      <c r="A70" s="28" t="s">
        <v>787</v>
      </c>
      <c r="B70" s="28" t="s">
        <v>788</v>
      </c>
      <c r="C70" s="28" t="s">
        <v>858</v>
      </c>
      <c r="D70" s="28">
        <v>52</v>
      </c>
      <c r="E70" s="29">
        <v>4</v>
      </c>
      <c r="F70" s="29">
        <v>14</v>
      </c>
      <c r="G70" s="29">
        <v>65.33</v>
      </c>
      <c r="H70" s="30">
        <f t="shared" si="4"/>
        <v>69.6787740963855</v>
      </c>
      <c r="I70" s="30">
        <f t="shared" si="5"/>
        <v>62.6072644578313</v>
      </c>
      <c r="J70" s="29"/>
    </row>
    <row r="71" ht="20" customHeight="1" spans="1:10">
      <c r="A71" s="31" t="s">
        <v>797</v>
      </c>
      <c r="B71" s="31" t="s">
        <v>788</v>
      </c>
      <c r="C71" s="31" t="s">
        <v>859</v>
      </c>
      <c r="D71" s="31" t="s">
        <v>860</v>
      </c>
      <c r="E71" s="29">
        <v>4</v>
      </c>
      <c r="F71" s="29">
        <v>15</v>
      </c>
      <c r="G71" s="29">
        <v>61.17</v>
      </c>
      <c r="H71" s="30">
        <f t="shared" si="4"/>
        <v>65.2418584337349</v>
      </c>
      <c r="I71" s="30">
        <f t="shared" si="5"/>
        <v>60.545115060241</v>
      </c>
      <c r="J71" s="29"/>
    </row>
    <row r="72" ht="20" customHeight="1" spans="1:10">
      <c r="A72" s="28" t="s">
        <v>787</v>
      </c>
      <c r="B72" s="28" t="s">
        <v>788</v>
      </c>
      <c r="C72" s="28" t="s">
        <v>861</v>
      </c>
      <c r="D72" s="28">
        <v>79.5</v>
      </c>
      <c r="E72" s="29">
        <v>4</v>
      </c>
      <c r="F72" s="29">
        <v>16</v>
      </c>
      <c r="G72" s="29">
        <v>61.17</v>
      </c>
      <c r="H72" s="30">
        <f t="shared" si="4"/>
        <v>65.2418584337349</v>
      </c>
      <c r="I72" s="30">
        <f t="shared" si="5"/>
        <v>70.945115060241</v>
      </c>
      <c r="J72" s="29"/>
    </row>
    <row r="73" ht="20" customHeight="1" spans="1:10">
      <c r="A73" s="28" t="s">
        <v>797</v>
      </c>
      <c r="B73" s="28" t="s">
        <v>788</v>
      </c>
      <c r="C73" s="28" t="s">
        <v>862</v>
      </c>
      <c r="D73" s="28">
        <v>62</v>
      </c>
      <c r="E73" s="29">
        <v>4</v>
      </c>
      <c r="F73" s="29">
        <v>17</v>
      </c>
      <c r="G73" s="29">
        <v>66.17</v>
      </c>
      <c r="H73" s="30">
        <f t="shared" si="4"/>
        <v>70.5746897590361</v>
      </c>
      <c r="I73" s="30">
        <f t="shared" si="5"/>
        <v>67.1448138554217</v>
      </c>
      <c r="J73" s="29"/>
    </row>
    <row r="74" ht="20" customHeight="1" spans="1:10">
      <c r="A74" s="28" t="s">
        <v>787</v>
      </c>
      <c r="B74" s="28" t="s">
        <v>788</v>
      </c>
      <c r="C74" s="28" t="s">
        <v>863</v>
      </c>
      <c r="D74" s="28">
        <v>56.5</v>
      </c>
      <c r="E74" s="29">
        <v>4</v>
      </c>
      <c r="F74" s="29">
        <v>18</v>
      </c>
      <c r="G74" s="29">
        <v>64.83</v>
      </c>
      <c r="H74" s="30">
        <f t="shared" si="4"/>
        <v>69.1454909638554</v>
      </c>
      <c r="I74" s="30">
        <f t="shared" si="5"/>
        <v>64.0872945783132</v>
      </c>
      <c r="J74" s="29"/>
    </row>
    <row r="75" ht="20" customHeight="1" spans="1:10">
      <c r="A75" s="28" t="s">
        <v>797</v>
      </c>
      <c r="B75" s="28" t="s">
        <v>788</v>
      </c>
      <c r="C75" s="28" t="s">
        <v>864</v>
      </c>
      <c r="D75" s="28">
        <v>53.5</v>
      </c>
      <c r="E75" s="29">
        <v>5</v>
      </c>
      <c r="F75" s="29">
        <v>1</v>
      </c>
      <c r="G75" s="29">
        <v>66.33</v>
      </c>
      <c r="H75" s="30">
        <f t="shared" ref="H75:H92" si="6">70.82/69.48*G75</f>
        <v>67.6092487046632</v>
      </c>
      <c r="I75" s="30">
        <f t="shared" si="5"/>
        <v>61.9655492227979</v>
      </c>
      <c r="J75" s="29"/>
    </row>
    <row r="76" ht="20" customHeight="1" spans="1:10">
      <c r="A76" s="28" t="s">
        <v>797</v>
      </c>
      <c r="B76" s="28" t="s">
        <v>788</v>
      </c>
      <c r="C76" s="28" t="s">
        <v>865</v>
      </c>
      <c r="D76" s="28">
        <v>36</v>
      </c>
      <c r="E76" s="29">
        <v>5</v>
      </c>
      <c r="F76" s="29">
        <v>2</v>
      </c>
      <c r="G76" s="29">
        <v>70.33</v>
      </c>
      <c r="H76" s="30">
        <f t="shared" si="6"/>
        <v>71.6863932066782</v>
      </c>
      <c r="I76" s="30">
        <f t="shared" si="5"/>
        <v>57.4118359240069</v>
      </c>
      <c r="J76" s="29"/>
    </row>
    <row r="77" ht="20" customHeight="1" spans="1:10">
      <c r="A77" s="28" t="s">
        <v>787</v>
      </c>
      <c r="B77" s="28" t="s">
        <v>788</v>
      </c>
      <c r="C77" s="28" t="s">
        <v>866</v>
      </c>
      <c r="D77" s="28">
        <v>65</v>
      </c>
      <c r="E77" s="29">
        <v>5</v>
      </c>
      <c r="F77" s="29">
        <v>3</v>
      </c>
      <c r="G77" s="29">
        <v>72.67</v>
      </c>
      <c r="H77" s="30">
        <f t="shared" si="6"/>
        <v>74.0715227403569</v>
      </c>
      <c r="I77" s="30">
        <f t="shared" si="5"/>
        <v>70.4429136442141</v>
      </c>
      <c r="J77" s="29"/>
    </row>
    <row r="78" ht="20" customHeight="1" spans="1:10">
      <c r="A78" s="28" t="s">
        <v>787</v>
      </c>
      <c r="B78" s="28" t="s">
        <v>788</v>
      </c>
      <c r="C78" s="28" t="s">
        <v>867</v>
      </c>
      <c r="D78" s="28">
        <v>79.5</v>
      </c>
      <c r="E78" s="29">
        <v>5</v>
      </c>
      <c r="F78" s="29">
        <v>4</v>
      </c>
      <c r="G78" s="29">
        <v>69.33</v>
      </c>
      <c r="H78" s="30">
        <f t="shared" si="6"/>
        <v>70.6671070811744</v>
      </c>
      <c r="I78" s="30">
        <f t="shared" si="5"/>
        <v>74.2002642487047</v>
      </c>
      <c r="J78" s="29"/>
    </row>
    <row r="79" ht="20" customHeight="1" spans="1:10">
      <c r="A79" s="28" t="s">
        <v>797</v>
      </c>
      <c r="B79" s="28" t="s">
        <v>788</v>
      </c>
      <c r="C79" s="28" t="s">
        <v>868</v>
      </c>
      <c r="D79" s="28">
        <v>64.5</v>
      </c>
      <c r="E79" s="29">
        <v>5</v>
      </c>
      <c r="F79" s="29">
        <v>5</v>
      </c>
      <c r="G79" s="29">
        <v>68.33</v>
      </c>
      <c r="H79" s="30">
        <f t="shared" si="6"/>
        <v>69.6478209556707</v>
      </c>
      <c r="I79" s="30">
        <f t="shared" si="5"/>
        <v>67.5886925734024</v>
      </c>
      <c r="J79" s="29"/>
    </row>
    <row r="80" ht="20" customHeight="1" spans="1:10">
      <c r="A80" s="28" t="s">
        <v>797</v>
      </c>
      <c r="B80" s="28" t="s">
        <v>788</v>
      </c>
      <c r="C80" s="28" t="s">
        <v>869</v>
      </c>
      <c r="D80" s="28">
        <v>46.5</v>
      </c>
      <c r="E80" s="29">
        <v>5</v>
      </c>
      <c r="F80" s="29">
        <v>6</v>
      </c>
      <c r="G80" s="29">
        <v>71.33</v>
      </c>
      <c r="H80" s="30">
        <f t="shared" si="6"/>
        <v>72.7056793321819</v>
      </c>
      <c r="I80" s="30">
        <f t="shared" si="5"/>
        <v>62.2234075993091</v>
      </c>
      <c r="J80" s="29"/>
    </row>
    <row r="81" ht="20" customHeight="1" spans="1:10">
      <c r="A81" s="28" t="s">
        <v>797</v>
      </c>
      <c r="B81" s="28" t="s">
        <v>788</v>
      </c>
      <c r="C81" s="28" t="s">
        <v>870</v>
      </c>
      <c r="D81" s="28">
        <v>32.5</v>
      </c>
      <c r="E81" s="29">
        <v>5</v>
      </c>
      <c r="F81" s="29">
        <v>7</v>
      </c>
      <c r="G81" s="29">
        <v>64.17</v>
      </c>
      <c r="H81" s="30">
        <f t="shared" si="6"/>
        <v>65.4075906735751</v>
      </c>
      <c r="I81" s="30">
        <f t="shared" si="5"/>
        <v>52.2445544041451</v>
      </c>
      <c r="J81" s="29"/>
    </row>
    <row r="82" ht="20" customHeight="1" spans="1:10">
      <c r="A82" s="28" t="s">
        <v>787</v>
      </c>
      <c r="B82" s="28" t="s">
        <v>788</v>
      </c>
      <c r="C82" s="28" t="s">
        <v>871</v>
      </c>
      <c r="D82" s="28">
        <v>68</v>
      </c>
      <c r="E82" s="29">
        <v>5</v>
      </c>
      <c r="F82" s="29">
        <v>8</v>
      </c>
      <c r="G82" s="29">
        <v>68.33</v>
      </c>
      <c r="H82" s="30">
        <f t="shared" si="6"/>
        <v>69.6478209556707</v>
      </c>
      <c r="I82" s="30">
        <f t="shared" si="5"/>
        <v>68.9886925734024</v>
      </c>
      <c r="J82" s="29"/>
    </row>
    <row r="83" ht="20" customHeight="1" spans="1:10">
      <c r="A83" s="28" t="s">
        <v>787</v>
      </c>
      <c r="B83" s="28" t="s">
        <v>788</v>
      </c>
      <c r="C83" s="28" t="s">
        <v>872</v>
      </c>
      <c r="D83" s="28">
        <v>63.5</v>
      </c>
      <c r="E83" s="29">
        <v>5</v>
      </c>
      <c r="F83" s="29">
        <v>9</v>
      </c>
      <c r="G83" s="29">
        <v>70.5</v>
      </c>
      <c r="H83" s="30">
        <f t="shared" si="6"/>
        <v>71.8596718480138</v>
      </c>
      <c r="I83" s="30">
        <f t="shared" si="5"/>
        <v>68.5158031088083</v>
      </c>
      <c r="J83" s="29"/>
    </row>
    <row r="84" ht="20" customHeight="1" spans="1:10">
      <c r="A84" s="28" t="s">
        <v>797</v>
      </c>
      <c r="B84" s="28" t="s">
        <v>788</v>
      </c>
      <c r="C84" s="28" t="s">
        <v>873</v>
      </c>
      <c r="D84" s="28">
        <v>70</v>
      </c>
      <c r="E84" s="29">
        <v>5</v>
      </c>
      <c r="F84" s="29">
        <v>10</v>
      </c>
      <c r="G84" s="29">
        <v>71.33</v>
      </c>
      <c r="H84" s="30">
        <f t="shared" si="6"/>
        <v>72.7056793321819</v>
      </c>
      <c r="I84" s="30">
        <f t="shared" si="5"/>
        <v>71.6234075993091</v>
      </c>
      <c r="J84" s="29"/>
    </row>
    <row r="85" ht="20" customHeight="1" spans="1:10">
      <c r="A85" s="28" t="s">
        <v>787</v>
      </c>
      <c r="B85" s="28" t="s">
        <v>788</v>
      </c>
      <c r="C85" s="28" t="s">
        <v>874</v>
      </c>
      <c r="D85" s="28">
        <v>66.5</v>
      </c>
      <c r="E85" s="29">
        <v>5</v>
      </c>
      <c r="F85" s="29">
        <v>11</v>
      </c>
      <c r="G85" s="29">
        <v>73.67</v>
      </c>
      <c r="H85" s="30">
        <f t="shared" si="6"/>
        <v>75.0908088658607</v>
      </c>
      <c r="I85" s="30">
        <f t="shared" si="5"/>
        <v>71.6544853195164</v>
      </c>
      <c r="J85" s="29"/>
    </row>
    <row r="86" ht="20" customHeight="1" spans="1:10">
      <c r="A86" s="28" t="s">
        <v>787</v>
      </c>
      <c r="B86" s="28" t="s">
        <v>788</v>
      </c>
      <c r="C86" s="28" t="s">
        <v>875</v>
      </c>
      <c r="D86" s="28">
        <v>52</v>
      </c>
      <c r="E86" s="29">
        <v>5</v>
      </c>
      <c r="F86" s="29">
        <v>12</v>
      </c>
      <c r="G86" s="29">
        <v>74</v>
      </c>
      <c r="H86" s="30">
        <f t="shared" si="6"/>
        <v>75.4271732872769</v>
      </c>
      <c r="I86" s="30">
        <f t="shared" si="5"/>
        <v>66.0563039723661</v>
      </c>
      <c r="J86" s="29"/>
    </row>
    <row r="87" ht="20" customHeight="1" spans="1:10">
      <c r="A87" s="28" t="s">
        <v>787</v>
      </c>
      <c r="B87" s="28" t="s">
        <v>788</v>
      </c>
      <c r="C87" s="28" t="s">
        <v>876</v>
      </c>
      <c r="D87" s="28">
        <v>51</v>
      </c>
      <c r="E87" s="29">
        <v>5</v>
      </c>
      <c r="F87" s="29">
        <v>13</v>
      </c>
      <c r="G87" s="29">
        <v>69.5</v>
      </c>
      <c r="H87" s="30">
        <f t="shared" si="6"/>
        <v>70.8403857225101</v>
      </c>
      <c r="I87" s="30">
        <f t="shared" si="5"/>
        <v>62.904231433506</v>
      </c>
      <c r="J87" s="29"/>
    </row>
    <row r="88" ht="20" customHeight="1" spans="1:10">
      <c r="A88" s="28" t="s">
        <v>797</v>
      </c>
      <c r="B88" s="28" t="s">
        <v>788</v>
      </c>
      <c r="C88" s="28" t="s">
        <v>877</v>
      </c>
      <c r="D88" s="28">
        <v>44</v>
      </c>
      <c r="E88" s="29">
        <v>5</v>
      </c>
      <c r="F88" s="29">
        <v>14</v>
      </c>
      <c r="G88" s="29">
        <v>67.33</v>
      </c>
      <c r="H88" s="30">
        <f t="shared" si="6"/>
        <v>68.6285348301669</v>
      </c>
      <c r="I88" s="30">
        <f t="shared" si="5"/>
        <v>58.7771208981002</v>
      </c>
      <c r="J88" s="29"/>
    </row>
    <row r="89" ht="20" customHeight="1" spans="1:10">
      <c r="A89" s="28" t="s">
        <v>787</v>
      </c>
      <c r="B89" s="28" t="s">
        <v>788</v>
      </c>
      <c r="C89" s="28" t="s">
        <v>878</v>
      </c>
      <c r="D89" s="28">
        <v>71.5</v>
      </c>
      <c r="E89" s="29">
        <v>5</v>
      </c>
      <c r="F89" s="29">
        <v>15</v>
      </c>
      <c r="G89" s="29">
        <v>71.17</v>
      </c>
      <c r="H89" s="30">
        <f t="shared" si="6"/>
        <v>72.5425935521013</v>
      </c>
      <c r="I89" s="30">
        <f t="shared" si="5"/>
        <v>72.1255561312608</v>
      </c>
      <c r="J89" s="29"/>
    </row>
    <row r="90" ht="20" customHeight="1" spans="1:10">
      <c r="A90" s="28" t="s">
        <v>787</v>
      </c>
      <c r="B90" s="28" t="s">
        <v>788</v>
      </c>
      <c r="C90" s="28" t="s">
        <v>879</v>
      </c>
      <c r="D90" s="28">
        <v>54.5</v>
      </c>
      <c r="E90" s="29">
        <v>5</v>
      </c>
      <c r="F90" s="29">
        <v>16</v>
      </c>
      <c r="G90" s="29">
        <v>67.67</v>
      </c>
      <c r="H90" s="30">
        <f t="shared" si="6"/>
        <v>68.9750921128382</v>
      </c>
      <c r="I90" s="30">
        <f t="shared" si="5"/>
        <v>63.1850552677029</v>
      </c>
      <c r="J90" s="29"/>
    </row>
    <row r="91" ht="20" customHeight="1" spans="1:10">
      <c r="A91" s="28" t="s">
        <v>797</v>
      </c>
      <c r="B91" s="28" t="s">
        <v>788</v>
      </c>
      <c r="C91" s="28" t="s">
        <v>880</v>
      </c>
      <c r="D91" s="28">
        <v>77.5</v>
      </c>
      <c r="E91" s="29">
        <v>5</v>
      </c>
      <c r="F91" s="29">
        <v>17</v>
      </c>
      <c r="G91" s="29">
        <v>68.33</v>
      </c>
      <c r="H91" s="30">
        <f t="shared" si="6"/>
        <v>69.6478209556707</v>
      </c>
      <c r="I91" s="30">
        <f t="shared" si="5"/>
        <v>72.7886925734024</v>
      </c>
      <c r="J91" s="29"/>
    </row>
    <row r="92" ht="20" customHeight="1" spans="1:10">
      <c r="A92" s="28" t="s">
        <v>787</v>
      </c>
      <c r="B92" s="28" t="s">
        <v>788</v>
      </c>
      <c r="C92" s="28" t="s">
        <v>476</v>
      </c>
      <c r="D92" s="28">
        <v>67.5</v>
      </c>
      <c r="E92" s="29">
        <v>5</v>
      </c>
      <c r="F92" s="29">
        <v>18</v>
      </c>
      <c r="G92" s="29">
        <v>66.33</v>
      </c>
      <c r="H92" s="30">
        <f t="shared" si="6"/>
        <v>67.6092487046632</v>
      </c>
      <c r="I92" s="30">
        <f t="shared" si="5"/>
        <v>67.5655492227979</v>
      </c>
      <c r="J92" s="29"/>
    </row>
    <row r="93" ht="20" customHeight="1" spans="1:10">
      <c r="A93" s="28" t="s">
        <v>787</v>
      </c>
      <c r="B93" s="28" t="s">
        <v>788</v>
      </c>
      <c r="C93" s="28" t="s">
        <v>881</v>
      </c>
      <c r="D93" s="28">
        <v>83</v>
      </c>
      <c r="E93" s="29">
        <v>6</v>
      </c>
      <c r="F93" s="29">
        <v>1</v>
      </c>
      <c r="G93" s="29">
        <v>72.33</v>
      </c>
      <c r="H93" s="30">
        <f t="shared" ref="H93:H110" si="7">70.82/68.6*G93</f>
        <v>74.6707084548105</v>
      </c>
      <c r="I93" s="30">
        <f t="shared" si="5"/>
        <v>78.0024250728863</v>
      </c>
      <c r="J93" s="29"/>
    </row>
    <row r="94" ht="20" customHeight="1" spans="1:10">
      <c r="A94" s="28" t="s">
        <v>797</v>
      </c>
      <c r="B94" s="28" t="s">
        <v>788</v>
      </c>
      <c r="C94" s="28" t="s">
        <v>882</v>
      </c>
      <c r="D94" s="28">
        <v>59.5</v>
      </c>
      <c r="E94" s="29">
        <v>6</v>
      </c>
      <c r="F94" s="29">
        <v>2</v>
      </c>
      <c r="G94" s="29">
        <v>66</v>
      </c>
      <c r="H94" s="30">
        <f t="shared" si="7"/>
        <v>68.135860058309</v>
      </c>
      <c r="I94" s="30">
        <f t="shared" si="5"/>
        <v>64.6815160349854</v>
      </c>
      <c r="J94" s="29"/>
    </row>
    <row r="95" ht="20" customHeight="1" spans="1:10">
      <c r="A95" s="28" t="s">
        <v>787</v>
      </c>
      <c r="B95" s="28" t="s">
        <v>788</v>
      </c>
      <c r="C95" s="28" t="s">
        <v>883</v>
      </c>
      <c r="D95" s="28">
        <v>62.5</v>
      </c>
      <c r="E95" s="29">
        <v>6</v>
      </c>
      <c r="F95" s="29">
        <v>3</v>
      </c>
      <c r="G95" s="29">
        <v>65</v>
      </c>
      <c r="H95" s="30">
        <f t="shared" si="7"/>
        <v>67.1034985422741</v>
      </c>
      <c r="I95" s="30">
        <f t="shared" si="5"/>
        <v>65.2620991253644</v>
      </c>
      <c r="J95" s="29"/>
    </row>
    <row r="96" ht="20" customHeight="1" spans="1:10">
      <c r="A96" s="28" t="s">
        <v>787</v>
      </c>
      <c r="B96" s="28" t="s">
        <v>788</v>
      </c>
      <c r="C96" s="28" t="s">
        <v>884</v>
      </c>
      <c r="D96" s="28">
        <v>69</v>
      </c>
      <c r="E96" s="29">
        <v>6</v>
      </c>
      <c r="F96" s="29">
        <v>4</v>
      </c>
      <c r="G96" s="29">
        <v>68.23</v>
      </c>
      <c r="H96" s="30">
        <f t="shared" si="7"/>
        <v>70.4380262390671</v>
      </c>
      <c r="I96" s="30">
        <f t="shared" si="5"/>
        <v>69.8628157434403</v>
      </c>
      <c r="J96" s="29"/>
    </row>
    <row r="97" ht="20" customHeight="1" spans="1:10">
      <c r="A97" s="28" t="s">
        <v>787</v>
      </c>
      <c r="B97" s="28" t="s">
        <v>788</v>
      </c>
      <c r="C97" s="28" t="s">
        <v>885</v>
      </c>
      <c r="D97" s="28">
        <v>51</v>
      </c>
      <c r="E97" s="29">
        <v>6</v>
      </c>
      <c r="F97" s="29">
        <v>5</v>
      </c>
      <c r="G97" s="29">
        <v>65.67</v>
      </c>
      <c r="H97" s="30">
        <f t="shared" si="7"/>
        <v>67.7951807580175</v>
      </c>
      <c r="I97" s="30">
        <f t="shared" si="5"/>
        <v>61.0771084548105</v>
      </c>
      <c r="J97" s="29"/>
    </row>
    <row r="98" ht="20" customHeight="1" spans="1:10">
      <c r="A98" s="28" t="s">
        <v>787</v>
      </c>
      <c r="B98" s="28" t="s">
        <v>788</v>
      </c>
      <c r="C98" s="28" t="s">
        <v>886</v>
      </c>
      <c r="D98" s="28">
        <v>83</v>
      </c>
      <c r="E98" s="29">
        <v>6</v>
      </c>
      <c r="F98" s="29">
        <v>6</v>
      </c>
      <c r="G98" s="29">
        <v>73.33</v>
      </c>
      <c r="H98" s="30">
        <f t="shared" si="7"/>
        <v>75.7030699708455</v>
      </c>
      <c r="I98" s="30">
        <f t="shared" si="5"/>
        <v>78.6218419825073</v>
      </c>
      <c r="J98" s="29"/>
    </row>
    <row r="99" ht="20" customHeight="1" spans="1:10">
      <c r="A99" s="28" t="s">
        <v>787</v>
      </c>
      <c r="B99" s="28" t="s">
        <v>788</v>
      </c>
      <c r="C99" s="28" t="s">
        <v>887</v>
      </c>
      <c r="D99" s="28">
        <v>68</v>
      </c>
      <c r="E99" s="29">
        <v>6</v>
      </c>
      <c r="F99" s="29">
        <v>7</v>
      </c>
      <c r="G99" s="29">
        <v>75.83</v>
      </c>
      <c r="H99" s="30">
        <f t="shared" si="7"/>
        <v>78.283973760933</v>
      </c>
      <c r="I99" s="30">
        <f t="shared" si="5"/>
        <v>74.1703842565598</v>
      </c>
      <c r="J99" s="29"/>
    </row>
    <row r="100" ht="20" customHeight="1" spans="1:10">
      <c r="A100" s="28" t="s">
        <v>787</v>
      </c>
      <c r="B100" s="28" t="s">
        <v>788</v>
      </c>
      <c r="C100" s="28" t="s">
        <v>888</v>
      </c>
      <c r="D100" s="28">
        <v>71.5</v>
      </c>
      <c r="E100" s="29">
        <v>6</v>
      </c>
      <c r="F100" s="29">
        <v>8</v>
      </c>
      <c r="G100" s="29">
        <v>71.33</v>
      </c>
      <c r="H100" s="30">
        <f t="shared" si="7"/>
        <v>73.6383469387755</v>
      </c>
      <c r="I100" s="30">
        <f t="shared" si="5"/>
        <v>72.7830081632653</v>
      </c>
      <c r="J100" s="29"/>
    </row>
    <row r="101" ht="20" customHeight="1" spans="1:10">
      <c r="A101" s="28" t="s">
        <v>787</v>
      </c>
      <c r="B101" s="28" t="s">
        <v>788</v>
      </c>
      <c r="C101" s="28" t="s">
        <v>889</v>
      </c>
      <c r="D101" s="28">
        <v>74</v>
      </c>
      <c r="E101" s="29">
        <v>6</v>
      </c>
      <c r="F101" s="29">
        <v>9</v>
      </c>
      <c r="G101" s="29">
        <v>64</v>
      </c>
      <c r="H101" s="30">
        <f t="shared" si="7"/>
        <v>66.0711370262391</v>
      </c>
      <c r="I101" s="30">
        <f t="shared" si="5"/>
        <v>69.2426822157434</v>
      </c>
      <c r="J101" s="29"/>
    </row>
    <row r="102" ht="20" customHeight="1" spans="1:10">
      <c r="A102" s="28" t="s">
        <v>787</v>
      </c>
      <c r="B102" s="28" t="s">
        <v>788</v>
      </c>
      <c r="C102" s="28" t="s">
        <v>890</v>
      </c>
      <c r="D102" s="28">
        <v>65.5</v>
      </c>
      <c r="E102" s="29">
        <v>6</v>
      </c>
      <c r="F102" s="29">
        <v>10</v>
      </c>
      <c r="G102" s="29">
        <v>67</v>
      </c>
      <c r="H102" s="30">
        <f t="shared" si="7"/>
        <v>69.168221574344</v>
      </c>
      <c r="I102" s="30">
        <f t="shared" si="5"/>
        <v>67.7009329446064</v>
      </c>
      <c r="J102" s="29"/>
    </row>
    <row r="103" ht="20" customHeight="1" spans="1:10">
      <c r="A103" s="28" t="s">
        <v>797</v>
      </c>
      <c r="B103" s="28" t="s">
        <v>788</v>
      </c>
      <c r="C103" s="28" t="s">
        <v>891</v>
      </c>
      <c r="D103" s="28">
        <v>66</v>
      </c>
      <c r="E103" s="29">
        <v>6</v>
      </c>
      <c r="F103" s="29">
        <v>11</v>
      </c>
      <c r="G103" s="29">
        <v>69.5</v>
      </c>
      <c r="H103" s="30">
        <f t="shared" si="7"/>
        <v>71.7491253644315</v>
      </c>
      <c r="I103" s="30">
        <f t="shared" si="5"/>
        <v>69.4494752186589</v>
      </c>
      <c r="J103" s="29"/>
    </row>
    <row r="104" ht="20" customHeight="1" spans="1:10">
      <c r="A104" s="28" t="s">
        <v>797</v>
      </c>
      <c r="B104" s="28" t="s">
        <v>788</v>
      </c>
      <c r="C104" s="28" t="s">
        <v>892</v>
      </c>
      <c r="D104" s="28">
        <v>54</v>
      </c>
      <c r="E104" s="29">
        <v>6</v>
      </c>
      <c r="F104" s="29">
        <v>12</v>
      </c>
      <c r="G104" s="29">
        <v>67.33</v>
      </c>
      <c r="H104" s="30">
        <f t="shared" si="7"/>
        <v>69.5089008746356</v>
      </c>
      <c r="I104" s="30">
        <f t="shared" si="5"/>
        <v>63.3053405247813</v>
      </c>
      <c r="J104" s="29"/>
    </row>
    <row r="105" ht="20" customHeight="1" spans="1:10">
      <c r="A105" s="28" t="s">
        <v>787</v>
      </c>
      <c r="B105" s="28" t="s">
        <v>788</v>
      </c>
      <c r="C105" s="28" t="s">
        <v>893</v>
      </c>
      <c r="D105" s="28">
        <v>55.5</v>
      </c>
      <c r="E105" s="29">
        <v>6</v>
      </c>
      <c r="F105" s="29">
        <v>13</v>
      </c>
      <c r="G105" s="29">
        <v>65</v>
      </c>
      <c r="H105" s="30">
        <f t="shared" si="7"/>
        <v>67.1034985422741</v>
      </c>
      <c r="I105" s="30">
        <f t="shared" si="5"/>
        <v>62.4620991253644</v>
      </c>
      <c r="J105" s="29"/>
    </row>
    <row r="106" ht="20" customHeight="1" spans="1:10">
      <c r="A106" s="28" t="s">
        <v>787</v>
      </c>
      <c r="B106" s="28" t="s">
        <v>788</v>
      </c>
      <c r="C106" s="28" t="s">
        <v>894</v>
      </c>
      <c r="D106" s="28">
        <v>80.5</v>
      </c>
      <c r="E106" s="29">
        <v>6</v>
      </c>
      <c r="F106" s="29">
        <v>14</v>
      </c>
      <c r="G106" s="29">
        <v>74.17</v>
      </c>
      <c r="H106" s="30">
        <f t="shared" si="7"/>
        <v>76.5702536443149</v>
      </c>
      <c r="I106" s="30">
        <f t="shared" si="5"/>
        <v>78.1421521865889</v>
      </c>
      <c r="J106" s="29"/>
    </row>
    <row r="107" ht="20" customHeight="1" spans="1:10">
      <c r="A107" s="28" t="s">
        <v>797</v>
      </c>
      <c r="B107" s="28" t="s">
        <v>788</v>
      </c>
      <c r="C107" s="28" t="s">
        <v>895</v>
      </c>
      <c r="D107" s="28">
        <v>66</v>
      </c>
      <c r="E107" s="29">
        <v>6</v>
      </c>
      <c r="F107" s="29">
        <v>15</v>
      </c>
      <c r="G107" s="29">
        <v>60.83</v>
      </c>
      <c r="H107" s="30">
        <f t="shared" si="7"/>
        <v>62.7985510204082</v>
      </c>
      <c r="I107" s="30">
        <f t="shared" si="5"/>
        <v>64.0791306122449</v>
      </c>
      <c r="J107" s="29"/>
    </row>
    <row r="108" ht="20" customHeight="1" spans="1:10">
      <c r="A108" s="28" t="s">
        <v>787</v>
      </c>
      <c r="B108" s="28" t="s">
        <v>788</v>
      </c>
      <c r="C108" s="28" t="s">
        <v>896</v>
      </c>
      <c r="D108" s="28">
        <v>51</v>
      </c>
      <c r="E108" s="29">
        <v>6</v>
      </c>
      <c r="F108" s="29">
        <v>16</v>
      </c>
      <c r="G108" s="29">
        <v>63</v>
      </c>
      <c r="H108" s="30">
        <f t="shared" si="7"/>
        <v>65.0387755102041</v>
      </c>
      <c r="I108" s="30">
        <f t="shared" si="5"/>
        <v>59.4232653061225</v>
      </c>
      <c r="J108" s="29"/>
    </row>
    <row r="109" ht="20" customHeight="1" spans="1:10">
      <c r="A109" s="28" t="s">
        <v>787</v>
      </c>
      <c r="B109" s="28" t="s">
        <v>788</v>
      </c>
      <c r="C109" s="28" t="s">
        <v>897</v>
      </c>
      <c r="D109" s="28">
        <v>62</v>
      </c>
      <c r="E109" s="29">
        <v>6</v>
      </c>
      <c r="F109" s="29">
        <v>17</v>
      </c>
      <c r="G109" s="29">
        <v>74</v>
      </c>
      <c r="H109" s="30">
        <f t="shared" si="7"/>
        <v>76.3947521865889</v>
      </c>
      <c r="I109" s="30">
        <f t="shared" si="5"/>
        <v>70.6368513119534</v>
      </c>
      <c r="J109" s="29"/>
    </row>
    <row r="110" ht="20" customHeight="1" spans="1:10">
      <c r="A110" s="28" t="s">
        <v>787</v>
      </c>
      <c r="B110" s="28" t="s">
        <v>788</v>
      </c>
      <c r="C110" s="28" t="s">
        <v>31</v>
      </c>
      <c r="D110" s="28">
        <v>53</v>
      </c>
      <c r="E110" s="29">
        <v>6</v>
      </c>
      <c r="F110" s="29">
        <v>18</v>
      </c>
      <c r="G110" s="29">
        <v>72.33</v>
      </c>
      <c r="H110" s="30">
        <f t="shared" si="7"/>
        <v>74.6707084548105</v>
      </c>
      <c r="I110" s="30">
        <f t="shared" si="5"/>
        <v>66.0024250728863</v>
      </c>
      <c r="J110" s="29"/>
    </row>
    <row r="111" ht="20" customHeight="1" spans="1:10">
      <c r="A111" s="28" t="s">
        <v>787</v>
      </c>
      <c r="B111" s="28" t="s">
        <v>788</v>
      </c>
      <c r="C111" s="28" t="s">
        <v>898</v>
      </c>
      <c r="D111" s="28">
        <v>53.5</v>
      </c>
      <c r="E111" s="29">
        <v>7</v>
      </c>
      <c r="F111" s="29">
        <v>1</v>
      </c>
      <c r="G111" s="29">
        <v>72.33</v>
      </c>
      <c r="H111" s="30">
        <f t="shared" ref="H111:H129" si="8">70.82/73.35*G111</f>
        <v>69.83518200409</v>
      </c>
      <c r="I111" s="30">
        <f t="shared" si="5"/>
        <v>63.301109202454</v>
      </c>
      <c r="J111" s="29"/>
    </row>
    <row r="112" ht="20" customHeight="1" spans="1:10">
      <c r="A112" s="28" t="s">
        <v>787</v>
      </c>
      <c r="B112" s="28" t="s">
        <v>788</v>
      </c>
      <c r="C112" s="28" t="s">
        <v>899</v>
      </c>
      <c r="D112" s="28">
        <v>57.5</v>
      </c>
      <c r="E112" s="29">
        <v>7</v>
      </c>
      <c r="F112" s="29">
        <v>2</v>
      </c>
      <c r="G112" s="29">
        <v>70.17</v>
      </c>
      <c r="H112" s="30">
        <f t="shared" si="8"/>
        <v>67.7496850715746</v>
      </c>
      <c r="I112" s="30">
        <f t="shared" si="5"/>
        <v>63.6498110429448</v>
      </c>
      <c r="J112" s="29"/>
    </row>
    <row r="113" ht="20" customHeight="1" spans="1:10">
      <c r="A113" s="28" t="s">
        <v>787</v>
      </c>
      <c r="B113" s="28" t="s">
        <v>788</v>
      </c>
      <c r="C113" s="28" t="s">
        <v>900</v>
      </c>
      <c r="D113" s="28">
        <v>65.5</v>
      </c>
      <c r="E113" s="29">
        <v>7</v>
      </c>
      <c r="F113" s="29">
        <v>3</v>
      </c>
      <c r="G113" s="29">
        <v>67.83</v>
      </c>
      <c r="H113" s="30">
        <f t="shared" si="8"/>
        <v>65.4903967280163</v>
      </c>
      <c r="I113" s="30">
        <f t="shared" si="5"/>
        <v>65.4942380368098</v>
      </c>
      <c r="J113" s="29"/>
    </row>
    <row r="114" ht="20" customHeight="1" spans="1:10">
      <c r="A114" s="31" t="s">
        <v>797</v>
      </c>
      <c r="B114" s="31" t="s">
        <v>788</v>
      </c>
      <c r="C114" s="31" t="s">
        <v>901</v>
      </c>
      <c r="D114" s="31" t="s">
        <v>902</v>
      </c>
      <c r="E114" s="29">
        <v>7</v>
      </c>
      <c r="F114" s="29">
        <v>4</v>
      </c>
      <c r="G114" s="29">
        <v>64</v>
      </c>
      <c r="H114" s="30">
        <f t="shared" si="8"/>
        <v>61.7925017041581</v>
      </c>
      <c r="I114" s="30">
        <f t="shared" si="5"/>
        <v>56.6755010224949</v>
      </c>
      <c r="J114" s="29"/>
    </row>
    <row r="115" ht="20" customHeight="1" spans="1:10">
      <c r="A115" s="28" t="s">
        <v>787</v>
      </c>
      <c r="B115" s="28" t="s">
        <v>788</v>
      </c>
      <c r="C115" s="28" t="s">
        <v>903</v>
      </c>
      <c r="D115" s="28">
        <v>51.5</v>
      </c>
      <c r="E115" s="29">
        <v>7</v>
      </c>
      <c r="F115" s="29">
        <v>5</v>
      </c>
      <c r="G115" s="29">
        <v>78.67</v>
      </c>
      <c r="H115" s="30">
        <f t="shared" si="8"/>
        <v>75.9565017041581</v>
      </c>
      <c r="I115" s="30">
        <f t="shared" si="5"/>
        <v>66.1739010224949</v>
      </c>
      <c r="J115" s="29"/>
    </row>
    <row r="116" ht="20" customHeight="1" spans="1:10">
      <c r="A116" s="28" t="s">
        <v>787</v>
      </c>
      <c r="B116" s="28" t="s">
        <v>788</v>
      </c>
      <c r="C116" s="28" t="s">
        <v>904</v>
      </c>
      <c r="D116" s="28">
        <v>72</v>
      </c>
      <c r="E116" s="29">
        <v>7</v>
      </c>
      <c r="F116" s="29">
        <v>6</v>
      </c>
      <c r="G116" s="29">
        <v>79.83</v>
      </c>
      <c r="H116" s="30">
        <f t="shared" si="8"/>
        <v>77.076490797546</v>
      </c>
      <c r="I116" s="30">
        <f t="shared" si="5"/>
        <v>75.0458944785276</v>
      </c>
      <c r="J116" s="29"/>
    </row>
    <row r="117" ht="20" customHeight="1" spans="1:10">
      <c r="A117" s="28" t="s">
        <v>787</v>
      </c>
      <c r="B117" s="28" t="s">
        <v>788</v>
      </c>
      <c r="C117" s="28" t="s">
        <v>905</v>
      </c>
      <c r="D117" s="28">
        <v>53.5</v>
      </c>
      <c r="E117" s="29">
        <v>7</v>
      </c>
      <c r="F117" s="29">
        <v>7</v>
      </c>
      <c r="G117" s="29">
        <v>72</v>
      </c>
      <c r="H117" s="30">
        <f t="shared" si="8"/>
        <v>69.5165644171779</v>
      </c>
      <c r="I117" s="30">
        <f t="shared" si="5"/>
        <v>63.1099386503067</v>
      </c>
      <c r="J117" s="29"/>
    </row>
    <row r="118" ht="20" customHeight="1" spans="1:10">
      <c r="A118" s="28" t="s">
        <v>787</v>
      </c>
      <c r="B118" s="28" t="s">
        <v>788</v>
      </c>
      <c r="C118" s="28" t="s">
        <v>906</v>
      </c>
      <c r="D118" s="28">
        <v>72.5</v>
      </c>
      <c r="E118" s="29">
        <v>7</v>
      </c>
      <c r="F118" s="29">
        <v>8</v>
      </c>
      <c r="G118" s="29">
        <v>78.93</v>
      </c>
      <c r="H118" s="30">
        <f t="shared" si="8"/>
        <v>76.2075337423313</v>
      </c>
      <c r="I118" s="30">
        <f t="shared" si="5"/>
        <v>74.7245202453988</v>
      </c>
      <c r="J118" s="29"/>
    </row>
    <row r="119" ht="20" customHeight="1" spans="1:10">
      <c r="A119" s="28" t="s">
        <v>787</v>
      </c>
      <c r="B119" s="28" t="s">
        <v>788</v>
      </c>
      <c r="C119" s="28" t="s">
        <v>907</v>
      </c>
      <c r="D119" s="28">
        <v>80</v>
      </c>
      <c r="E119" s="29">
        <v>7</v>
      </c>
      <c r="F119" s="29">
        <v>9</v>
      </c>
      <c r="G119" s="29">
        <v>78.33</v>
      </c>
      <c r="H119" s="30">
        <f t="shared" si="8"/>
        <v>75.6282290388548</v>
      </c>
      <c r="I119" s="30">
        <f t="shared" si="5"/>
        <v>77.3769374233129</v>
      </c>
      <c r="J119" s="29"/>
    </row>
    <row r="120" ht="20" customHeight="1" spans="1:10">
      <c r="A120" s="28" t="s">
        <v>787</v>
      </c>
      <c r="B120" s="28" t="s">
        <v>788</v>
      </c>
      <c r="C120" s="28" t="s">
        <v>908</v>
      </c>
      <c r="D120" s="28">
        <v>53.5</v>
      </c>
      <c r="E120" s="29">
        <v>7</v>
      </c>
      <c r="F120" s="29">
        <v>10</v>
      </c>
      <c r="G120" s="29">
        <v>64.67</v>
      </c>
      <c r="H120" s="30">
        <f t="shared" si="8"/>
        <v>62.4393919563735</v>
      </c>
      <c r="I120" s="30">
        <f t="shared" si="5"/>
        <v>58.8636351738241</v>
      </c>
      <c r="J120" s="29"/>
    </row>
    <row r="121" ht="20" customHeight="1" spans="1:10">
      <c r="A121" s="28" t="s">
        <v>797</v>
      </c>
      <c r="B121" s="28" t="s">
        <v>788</v>
      </c>
      <c r="C121" s="28" t="s">
        <v>909</v>
      </c>
      <c r="D121" s="28">
        <v>55</v>
      </c>
      <c r="E121" s="29">
        <v>7</v>
      </c>
      <c r="F121" s="29">
        <v>11</v>
      </c>
      <c r="G121" s="29">
        <v>70.17</v>
      </c>
      <c r="H121" s="30">
        <f t="shared" si="8"/>
        <v>67.7496850715746</v>
      </c>
      <c r="I121" s="30">
        <f t="shared" si="5"/>
        <v>62.6498110429448</v>
      </c>
      <c r="J121" s="29"/>
    </row>
    <row r="122" ht="20" customHeight="1" spans="1:10">
      <c r="A122" s="28" t="s">
        <v>787</v>
      </c>
      <c r="B122" s="28" t="s">
        <v>788</v>
      </c>
      <c r="C122" s="28" t="s">
        <v>910</v>
      </c>
      <c r="D122" s="28">
        <v>59.5</v>
      </c>
      <c r="E122" s="29">
        <v>7</v>
      </c>
      <c r="F122" s="29">
        <v>12</v>
      </c>
      <c r="G122" s="29">
        <v>70.33</v>
      </c>
      <c r="H122" s="30">
        <f t="shared" si="8"/>
        <v>67.904166325835</v>
      </c>
      <c r="I122" s="30">
        <f t="shared" si="5"/>
        <v>64.542499795501</v>
      </c>
      <c r="J122" s="29"/>
    </row>
    <row r="123" ht="20" customHeight="1" spans="1:10">
      <c r="A123" s="28" t="s">
        <v>787</v>
      </c>
      <c r="B123" s="28" t="s">
        <v>788</v>
      </c>
      <c r="C123" s="28" t="s">
        <v>911</v>
      </c>
      <c r="D123" s="28">
        <v>76</v>
      </c>
      <c r="E123" s="29">
        <v>7</v>
      </c>
      <c r="F123" s="29">
        <v>13</v>
      </c>
      <c r="G123" s="29">
        <v>79</v>
      </c>
      <c r="H123" s="30">
        <f t="shared" si="8"/>
        <v>76.2751192910702</v>
      </c>
      <c r="I123" s="30">
        <f t="shared" si="5"/>
        <v>76.1650715746421</v>
      </c>
      <c r="J123" s="29"/>
    </row>
    <row r="124" ht="20" customHeight="1" spans="1:10">
      <c r="A124" s="31" t="s">
        <v>797</v>
      </c>
      <c r="B124" s="31" t="s">
        <v>788</v>
      </c>
      <c r="C124" s="31" t="s">
        <v>912</v>
      </c>
      <c r="D124" s="31" t="s">
        <v>913</v>
      </c>
      <c r="E124" s="29">
        <v>7</v>
      </c>
      <c r="F124" s="29">
        <v>14</v>
      </c>
      <c r="G124" s="29">
        <v>29.83</v>
      </c>
      <c r="H124" s="30">
        <f t="shared" si="8"/>
        <v>28.8010988411725</v>
      </c>
      <c r="I124" s="30">
        <f t="shared" si="5"/>
        <v>34.4806593047035</v>
      </c>
      <c r="J124" s="29"/>
    </row>
    <row r="125" ht="20" customHeight="1" spans="1:10">
      <c r="A125" s="28" t="s">
        <v>787</v>
      </c>
      <c r="B125" s="28" t="s">
        <v>788</v>
      </c>
      <c r="C125" s="28" t="s">
        <v>914</v>
      </c>
      <c r="D125" s="28">
        <v>70</v>
      </c>
      <c r="E125" s="29">
        <v>7</v>
      </c>
      <c r="F125" s="29">
        <v>15</v>
      </c>
      <c r="G125" s="29">
        <v>84.17</v>
      </c>
      <c r="H125" s="30">
        <f t="shared" si="8"/>
        <v>81.2667948193592</v>
      </c>
      <c r="I125" s="30">
        <f t="shared" si="5"/>
        <v>76.7600768916155</v>
      </c>
      <c r="J125" s="29"/>
    </row>
    <row r="126" ht="20" customHeight="1" spans="1:10">
      <c r="A126" s="28" t="s">
        <v>787</v>
      </c>
      <c r="B126" s="28" t="s">
        <v>788</v>
      </c>
      <c r="C126" s="28" t="s">
        <v>915</v>
      </c>
      <c r="D126" s="28">
        <v>63</v>
      </c>
      <c r="E126" s="29">
        <v>7</v>
      </c>
      <c r="F126" s="29">
        <v>16</v>
      </c>
      <c r="G126" s="29">
        <v>71.5</v>
      </c>
      <c r="H126" s="30">
        <f t="shared" si="8"/>
        <v>69.0338104976142</v>
      </c>
      <c r="I126" s="30">
        <f t="shared" si="5"/>
        <v>66.6202862985685</v>
      </c>
      <c r="J126" s="29"/>
    </row>
    <row r="127" ht="20" customHeight="1" spans="1:10">
      <c r="A127" s="28" t="s">
        <v>787</v>
      </c>
      <c r="B127" s="28" t="s">
        <v>788</v>
      </c>
      <c r="C127" s="28" t="s">
        <v>916</v>
      </c>
      <c r="D127" s="28">
        <v>63.5</v>
      </c>
      <c r="E127" s="29">
        <v>7</v>
      </c>
      <c r="F127" s="29">
        <v>17</v>
      </c>
      <c r="G127" s="29">
        <v>73</v>
      </c>
      <c r="H127" s="30">
        <f t="shared" si="8"/>
        <v>70.4820722563054</v>
      </c>
      <c r="I127" s="30">
        <f t="shared" si="5"/>
        <v>67.6892433537832</v>
      </c>
      <c r="J127" s="29"/>
    </row>
    <row r="128" ht="20" customHeight="1" spans="1:10">
      <c r="A128" s="28" t="s">
        <v>787</v>
      </c>
      <c r="B128" s="28" t="s">
        <v>788</v>
      </c>
      <c r="C128" s="28" t="s">
        <v>917</v>
      </c>
      <c r="D128" s="28">
        <v>75.5</v>
      </c>
      <c r="E128" s="29">
        <v>7</v>
      </c>
      <c r="F128" s="29">
        <v>18</v>
      </c>
      <c r="G128" s="29">
        <v>72.27</v>
      </c>
      <c r="H128" s="30">
        <f t="shared" si="8"/>
        <v>69.7772515337423</v>
      </c>
      <c r="I128" s="30">
        <f t="shared" si="5"/>
        <v>72.0663509202454</v>
      </c>
      <c r="J128" s="29"/>
    </row>
    <row r="129" ht="20" customHeight="1" spans="1:10">
      <c r="A129" s="28" t="s">
        <v>787</v>
      </c>
      <c r="B129" s="28" t="s">
        <v>788</v>
      </c>
      <c r="C129" s="28" t="s">
        <v>918</v>
      </c>
      <c r="D129" s="28">
        <v>54.5</v>
      </c>
      <c r="E129" s="29">
        <v>7</v>
      </c>
      <c r="F129" s="29">
        <v>19</v>
      </c>
      <c r="G129" s="29">
        <v>73.17</v>
      </c>
      <c r="H129" s="30">
        <f t="shared" si="8"/>
        <v>70.6462085889571</v>
      </c>
      <c r="I129" s="30">
        <f t="shared" si="5"/>
        <v>64.1877251533742</v>
      </c>
      <c r="J129" s="29"/>
    </row>
    <row r="130" ht="20" customHeight="1" spans="1:10">
      <c r="A130" s="28" t="s">
        <v>787</v>
      </c>
      <c r="B130" s="28" t="s">
        <v>788</v>
      </c>
      <c r="C130" s="28" t="s">
        <v>919</v>
      </c>
      <c r="D130" s="28">
        <v>61</v>
      </c>
      <c r="E130" s="29">
        <v>8</v>
      </c>
      <c r="F130" s="29">
        <v>1</v>
      </c>
      <c r="G130" s="29">
        <v>70.33</v>
      </c>
      <c r="H130" s="30">
        <f t="shared" ref="H130:H146" si="9">70.82/68.85*G130</f>
        <v>72.3423471314452</v>
      </c>
      <c r="I130" s="30">
        <f t="shared" si="5"/>
        <v>67.8054082788671</v>
      </c>
      <c r="J130" s="29"/>
    </row>
    <row r="131" ht="20" customHeight="1" spans="1:10">
      <c r="A131" s="28" t="s">
        <v>787</v>
      </c>
      <c r="B131" s="28" t="s">
        <v>788</v>
      </c>
      <c r="C131" s="28" t="s">
        <v>920</v>
      </c>
      <c r="D131" s="28">
        <v>56.5</v>
      </c>
      <c r="E131" s="29">
        <v>8</v>
      </c>
      <c r="F131" s="29">
        <v>2</v>
      </c>
      <c r="G131" s="29">
        <v>72.2</v>
      </c>
      <c r="H131" s="30">
        <f t="shared" si="9"/>
        <v>74.2658533042847</v>
      </c>
      <c r="I131" s="30">
        <f t="shared" ref="I131:I164" si="10">D131*0.4+H131*0.6</f>
        <v>67.1595119825708</v>
      </c>
      <c r="J131" s="29"/>
    </row>
    <row r="132" ht="20" customHeight="1" spans="1:10">
      <c r="A132" s="28" t="s">
        <v>797</v>
      </c>
      <c r="B132" s="28" t="s">
        <v>788</v>
      </c>
      <c r="C132" s="28" t="s">
        <v>921</v>
      </c>
      <c r="D132" s="28">
        <v>77.5</v>
      </c>
      <c r="E132" s="29">
        <v>8</v>
      </c>
      <c r="F132" s="29">
        <v>3</v>
      </c>
      <c r="G132" s="29">
        <v>71.17</v>
      </c>
      <c r="H132" s="30">
        <f t="shared" si="9"/>
        <v>73.206381989833</v>
      </c>
      <c r="I132" s="30">
        <f t="shared" si="10"/>
        <v>74.9238291938998</v>
      </c>
      <c r="J132" s="29"/>
    </row>
    <row r="133" ht="20" customHeight="1" spans="1:10">
      <c r="A133" s="28" t="s">
        <v>797</v>
      </c>
      <c r="B133" s="28" t="s">
        <v>788</v>
      </c>
      <c r="C133" s="28" t="s">
        <v>922</v>
      </c>
      <c r="D133" s="28">
        <v>72</v>
      </c>
      <c r="E133" s="29">
        <v>8</v>
      </c>
      <c r="F133" s="29">
        <v>4</v>
      </c>
      <c r="G133" s="29">
        <v>80.27</v>
      </c>
      <c r="H133" s="30">
        <f t="shared" si="9"/>
        <v>82.5667596223675</v>
      </c>
      <c r="I133" s="30">
        <f t="shared" si="10"/>
        <v>78.3400557734205</v>
      </c>
      <c r="J133" s="29"/>
    </row>
    <row r="134" ht="20" customHeight="1" spans="1:10">
      <c r="A134" s="28" t="s">
        <v>787</v>
      </c>
      <c r="B134" s="28" t="s">
        <v>788</v>
      </c>
      <c r="C134" s="28" t="s">
        <v>923</v>
      </c>
      <c r="D134" s="28">
        <v>53</v>
      </c>
      <c r="E134" s="29">
        <v>8</v>
      </c>
      <c r="F134" s="29">
        <v>5</v>
      </c>
      <c r="G134" s="29">
        <v>64.67</v>
      </c>
      <c r="H134" s="30">
        <f t="shared" si="9"/>
        <v>66.520397966594</v>
      </c>
      <c r="I134" s="30">
        <f t="shared" si="10"/>
        <v>61.1122387799564</v>
      </c>
      <c r="J134" s="29"/>
    </row>
    <row r="135" ht="20" customHeight="1" spans="1:10">
      <c r="A135" s="28" t="s">
        <v>787</v>
      </c>
      <c r="B135" s="28" t="s">
        <v>788</v>
      </c>
      <c r="C135" s="28" t="s">
        <v>924</v>
      </c>
      <c r="D135" s="28">
        <v>54.5</v>
      </c>
      <c r="E135" s="29">
        <v>8</v>
      </c>
      <c r="F135" s="29">
        <v>6</v>
      </c>
      <c r="G135" s="29">
        <v>72.67</v>
      </c>
      <c r="H135" s="30">
        <f t="shared" si="9"/>
        <v>74.7493013798112</v>
      </c>
      <c r="I135" s="30">
        <f t="shared" si="10"/>
        <v>66.6495808278867</v>
      </c>
      <c r="J135" s="29"/>
    </row>
    <row r="136" ht="20" customHeight="1" spans="1:10">
      <c r="A136" s="28" t="s">
        <v>787</v>
      </c>
      <c r="B136" s="28" t="s">
        <v>788</v>
      </c>
      <c r="C136" s="28" t="s">
        <v>925</v>
      </c>
      <c r="D136" s="28">
        <v>60.5</v>
      </c>
      <c r="E136" s="29">
        <v>8</v>
      </c>
      <c r="F136" s="29">
        <v>7</v>
      </c>
      <c r="G136" s="29">
        <v>77</v>
      </c>
      <c r="H136" s="30">
        <f t="shared" si="9"/>
        <v>79.203195352215</v>
      </c>
      <c r="I136" s="30">
        <f t="shared" si="10"/>
        <v>71.721917211329</v>
      </c>
      <c r="J136" s="29"/>
    </row>
    <row r="137" ht="20" customHeight="1" spans="1:10">
      <c r="A137" s="28" t="s">
        <v>787</v>
      </c>
      <c r="B137" s="28" t="s">
        <v>788</v>
      </c>
      <c r="C137" s="28" t="s">
        <v>926</v>
      </c>
      <c r="D137" s="28">
        <v>54</v>
      </c>
      <c r="E137" s="29">
        <v>8</v>
      </c>
      <c r="F137" s="29">
        <v>8</v>
      </c>
      <c r="G137" s="29">
        <v>65.5</v>
      </c>
      <c r="H137" s="30">
        <f t="shared" si="9"/>
        <v>67.3741466957153</v>
      </c>
      <c r="I137" s="30">
        <f t="shared" si="10"/>
        <v>62.0244880174292</v>
      </c>
      <c r="J137" s="29"/>
    </row>
    <row r="138" ht="20" customHeight="1" spans="1:10">
      <c r="A138" s="28" t="s">
        <v>787</v>
      </c>
      <c r="B138" s="28" t="s">
        <v>788</v>
      </c>
      <c r="C138" s="28" t="s">
        <v>927</v>
      </c>
      <c r="D138" s="28">
        <v>52.5</v>
      </c>
      <c r="E138" s="29">
        <v>8</v>
      </c>
      <c r="F138" s="29">
        <v>9</v>
      </c>
      <c r="G138" s="29">
        <v>72.67</v>
      </c>
      <c r="H138" s="30">
        <f t="shared" si="9"/>
        <v>74.7493013798112</v>
      </c>
      <c r="I138" s="30">
        <f t="shared" si="10"/>
        <v>65.8495808278867</v>
      </c>
      <c r="J138" s="29"/>
    </row>
    <row r="139" ht="20" customHeight="1" spans="1:10">
      <c r="A139" s="28" t="s">
        <v>787</v>
      </c>
      <c r="B139" s="28" t="s">
        <v>788</v>
      </c>
      <c r="C139" s="28" t="s">
        <v>928</v>
      </c>
      <c r="D139" s="28">
        <v>52</v>
      </c>
      <c r="E139" s="29">
        <v>8</v>
      </c>
      <c r="F139" s="29">
        <v>10</v>
      </c>
      <c r="G139" s="29">
        <v>65.33</v>
      </c>
      <c r="H139" s="30">
        <f t="shared" si="9"/>
        <v>67.1992824981845</v>
      </c>
      <c r="I139" s="30">
        <f t="shared" si="10"/>
        <v>61.1195694989107</v>
      </c>
      <c r="J139" s="29"/>
    </row>
    <row r="140" ht="20" customHeight="1" spans="1:10">
      <c r="A140" s="28" t="s">
        <v>787</v>
      </c>
      <c r="B140" s="28" t="s">
        <v>788</v>
      </c>
      <c r="C140" s="28" t="s">
        <v>929</v>
      </c>
      <c r="D140" s="28">
        <v>56.5</v>
      </c>
      <c r="E140" s="29">
        <v>8</v>
      </c>
      <c r="F140" s="29">
        <v>11</v>
      </c>
      <c r="G140" s="29">
        <v>66.33</v>
      </c>
      <c r="H140" s="30">
        <f t="shared" si="9"/>
        <v>68.2278954248366</v>
      </c>
      <c r="I140" s="30">
        <f t="shared" si="10"/>
        <v>63.536737254902</v>
      </c>
      <c r="J140" s="29"/>
    </row>
    <row r="141" ht="20" customHeight="1" spans="1:10">
      <c r="A141" s="28" t="s">
        <v>787</v>
      </c>
      <c r="B141" s="28" t="s">
        <v>788</v>
      </c>
      <c r="C141" s="28" t="s">
        <v>930</v>
      </c>
      <c r="D141" s="28">
        <v>56.5</v>
      </c>
      <c r="E141" s="29">
        <v>8</v>
      </c>
      <c r="F141" s="29">
        <v>12</v>
      </c>
      <c r="G141" s="29">
        <v>74</v>
      </c>
      <c r="H141" s="30">
        <f t="shared" si="9"/>
        <v>76.1173565722585</v>
      </c>
      <c r="I141" s="30">
        <f t="shared" si="10"/>
        <v>68.2704139433551</v>
      </c>
      <c r="J141" s="29"/>
    </row>
    <row r="142" ht="20" customHeight="1" spans="1:10">
      <c r="A142" s="28" t="s">
        <v>787</v>
      </c>
      <c r="B142" s="28" t="s">
        <v>788</v>
      </c>
      <c r="C142" s="28" t="s">
        <v>931</v>
      </c>
      <c r="D142" s="28">
        <v>70</v>
      </c>
      <c r="E142" s="29">
        <v>8</v>
      </c>
      <c r="F142" s="29">
        <v>13</v>
      </c>
      <c r="G142" s="29">
        <v>71.37</v>
      </c>
      <c r="H142" s="30">
        <f t="shared" si="9"/>
        <v>73.4121045751634</v>
      </c>
      <c r="I142" s="30">
        <f t="shared" si="10"/>
        <v>72.047262745098</v>
      </c>
      <c r="J142" s="29"/>
    </row>
    <row r="143" ht="20" customHeight="1" spans="1:10">
      <c r="A143" s="28" t="s">
        <v>787</v>
      </c>
      <c r="B143" s="28" t="s">
        <v>788</v>
      </c>
      <c r="C143" s="28" t="s">
        <v>932</v>
      </c>
      <c r="D143" s="28">
        <v>61.5</v>
      </c>
      <c r="E143" s="29">
        <v>8</v>
      </c>
      <c r="F143" s="29">
        <v>15</v>
      </c>
      <c r="G143" s="29">
        <v>65.67</v>
      </c>
      <c r="H143" s="30">
        <f t="shared" si="9"/>
        <v>67.5490108932462</v>
      </c>
      <c r="I143" s="30">
        <f t="shared" si="10"/>
        <v>65.1294065359477</v>
      </c>
      <c r="J143" s="29"/>
    </row>
    <row r="144" ht="20" customHeight="1" spans="1:10">
      <c r="A144" s="31" t="s">
        <v>797</v>
      </c>
      <c r="B144" s="31" t="s">
        <v>788</v>
      </c>
      <c r="C144" s="31" t="s">
        <v>933</v>
      </c>
      <c r="D144" s="31" t="s">
        <v>934</v>
      </c>
      <c r="E144" s="29">
        <v>8</v>
      </c>
      <c r="F144" s="29">
        <v>16</v>
      </c>
      <c r="G144" s="29">
        <v>60.33</v>
      </c>
      <c r="H144" s="30">
        <f t="shared" si="9"/>
        <v>62.0562178649238</v>
      </c>
      <c r="I144" s="30">
        <f t="shared" si="10"/>
        <v>52.4337307189543</v>
      </c>
      <c r="J144" s="29"/>
    </row>
    <row r="145" ht="20" customHeight="1" spans="1:10">
      <c r="A145" s="28" t="s">
        <v>787</v>
      </c>
      <c r="B145" s="28" t="s">
        <v>788</v>
      </c>
      <c r="C145" s="28" t="s">
        <v>935</v>
      </c>
      <c r="D145" s="28">
        <v>58</v>
      </c>
      <c r="E145" s="29">
        <v>8</v>
      </c>
      <c r="F145" s="29">
        <v>17</v>
      </c>
      <c r="G145" s="29">
        <v>65.57</v>
      </c>
      <c r="H145" s="30">
        <f t="shared" si="9"/>
        <v>67.446149600581</v>
      </c>
      <c r="I145" s="30">
        <f t="shared" si="10"/>
        <v>63.6676897603486</v>
      </c>
      <c r="J145" s="29"/>
    </row>
    <row r="146" ht="20" customHeight="1" spans="1:10">
      <c r="A146" s="28" t="s">
        <v>787</v>
      </c>
      <c r="B146" s="28" t="s">
        <v>788</v>
      </c>
      <c r="C146" s="28" t="s">
        <v>936</v>
      </c>
      <c r="D146" s="28">
        <v>51</v>
      </c>
      <c r="E146" s="29">
        <v>8</v>
      </c>
      <c r="F146" s="29">
        <v>18</v>
      </c>
      <c r="G146" s="29">
        <v>60</v>
      </c>
      <c r="H146" s="30">
        <f t="shared" si="9"/>
        <v>61.7167755991285</v>
      </c>
      <c r="I146" s="30">
        <f t="shared" si="10"/>
        <v>57.4300653594771</v>
      </c>
      <c r="J146" s="29"/>
    </row>
    <row r="147" ht="20" customHeight="1" spans="1:10">
      <c r="A147" s="28" t="s">
        <v>787</v>
      </c>
      <c r="B147" s="28" t="s">
        <v>788</v>
      </c>
      <c r="C147" s="28" t="s">
        <v>937</v>
      </c>
      <c r="D147" s="28">
        <v>60.5</v>
      </c>
      <c r="E147" s="29">
        <v>9</v>
      </c>
      <c r="F147" s="29">
        <v>1</v>
      </c>
      <c r="G147" s="29">
        <v>73</v>
      </c>
      <c r="H147" s="30">
        <f t="shared" ref="H147:H164" si="11">70.82/74.83*G147</f>
        <v>69.0880662835761</v>
      </c>
      <c r="I147" s="30">
        <f t="shared" si="10"/>
        <v>65.6528397701457</v>
      </c>
      <c r="J147" s="29"/>
    </row>
    <row r="148" ht="20" customHeight="1" spans="1:10">
      <c r="A148" s="28" t="s">
        <v>787</v>
      </c>
      <c r="B148" s="28" t="s">
        <v>788</v>
      </c>
      <c r="C148" s="28" t="s">
        <v>938</v>
      </c>
      <c r="D148" s="28">
        <v>74</v>
      </c>
      <c r="E148" s="29">
        <v>9</v>
      </c>
      <c r="F148" s="29">
        <v>2</v>
      </c>
      <c r="G148" s="29">
        <v>71.67</v>
      </c>
      <c r="H148" s="30">
        <f t="shared" si="11"/>
        <v>67.8293385006014</v>
      </c>
      <c r="I148" s="30">
        <f t="shared" si="10"/>
        <v>70.2976031003608</v>
      </c>
      <c r="J148" s="29"/>
    </row>
    <row r="149" ht="20" customHeight="1" spans="1:10">
      <c r="A149" s="28" t="s">
        <v>787</v>
      </c>
      <c r="B149" s="28" t="s">
        <v>788</v>
      </c>
      <c r="C149" s="28" t="s">
        <v>939</v>
      </c>
      <c r="D149" s="28">
        <v>63.5</v>
      </c>
      <c r="E149" s="29">
        <v>9</v>
      </c>
      <c r="F149" s="29">
        <v>3</v>
      </c>
      <c r="G149" s="29">
        <v>70.33</v>
      </c>
      <c r="H149" s="30">
        <f t="shared" si="11"/>
        <v>66.5611465989576</v>
      </c>
      <c r="I149" s="30">
        <f t="shared" si="10"/>
        <v>65.3366879593746</v>
      </c>
      <c r="J149" s="29"/>
    </row>
    <row r="150" ht="20" customHeight="1" spans="1:10">
      <c r="A150" s="28" t="s">
        <v>787</v>
      </c>
      <c r="B150" s="28" t="s">
        <v>788</v>
      </c>
      <c r="C150" s="28" t="s">
        <v>940</v>
      </c>
      <c r="D150" s="28">
        <v>57.5</v>
      </c>
      <c r="E150" s="29">
        <v>9</v>
      </c>
      <c r="F150" s="29">
        <v>4</v>
      </c>
      <c r="G150" s="29">
        <v>80.67</v>
      </c>
      <c r="H150" s="30">
        <f t="shared" si="11"/>
        <v>76.3470453026861</v>
      </c>
      <c r="I150" s="30">
        <f t="shared" si="10"/>
        <v>68.8082271816116</v>
      </c>
      <c r="J150" s="29"/>
    </row>
    <row r="151" ht="20" customHeight="1" spans="1:10">
      <c r="A151" s="28" t="s">
        <v>797</v>
      </c>
      <c r="B151" s="28" t="s">
        <v>788</v>
      </c>
      <c r="C151" s="28" t="s">
        <v>941</v>
      </c>
      <c r="D151" s="28">
        <v>63</v>
      </c>
      <c r="E151" s="29">
        <v>9</v>
      </c>
      <c r="F151" s="29">
        <v>5</v>
      </c>
      <c r="G151" s="29">
        <v>70.33</v>
      </c>
      <c r="H151" s="30">
        <f t="shared" si="11"/>
        <v>66.5611465989576</v>
      </c>
      <c r="I151" s="30">
        <f t="shared" si="10"/>
        <v>65.1366879593746</v>
      </c>
      <c r="J151" s="29"/>
    </row>
    <row r="152" ht="20" customHeight="1" spans="1:10">
      <c r="A152" s="28" t="s">
        <v>787</v>
      </c>
      <c r="B152" s="28" t="s">
        <v>788</v>
      </c>
      <c r="C152" s="28" t="s">
        <v>942</v>
      </c>
      <c r="D152" s="28">
        <v>71</v>
      </c>
      <c r="E152" s="29">
        <v>9</v>
      </c>
      <c r="F152" s="29">
        <v>6</v>
      </c>
      <c r="G152" s="29">
        <v>78</v>
      </c>
      <c r="H152" s="30">
        <f t="shared" si="11"/>
        <v>73.8201256180676</v>
      </c>
      <c r="I152" s="30">
        <f t="shared" si="10"/>
        <v>72.6920753708406</v>
      </c>
      <c r="J152" s="29"/>
    </row>
    <row r="153" ht="20" customHeight="1" spans="1:10">
      <c r="A153" s="31" t="s">
        <v>797</v>
      </c>
      <c r="B153" s="31" t="s">
        <v>788</v>
      </c>
      <c r="C153" s="31" t="s">
        <v>943</v>
      </c>
      <c r="D153" s="31" t="s">
        <v>944</v>
      </c>
      <c r="E153" s="29">
        <v>9</v>
      </c>
      <c r="F153" s="29">
        <v>7</v>
      </c>
      <c r="G153" s="29">
        <v>74.67</v>
      </c>
      <c r="H153" s="30">
        <f t="shared" si="11"/>
        <v>70.6685741012963</v>
      </c>
      <c r="I153" s="30">
        <f t="shared" si="10"/>
        <v>63.6011444607778</v>
      </c>
      <c r="J153" s="29"/>
    </row>
    <row r="154" ht="20" customHeight="1" spans="1:10">
      <c r="A154" s="28" t="s">
        <v>797</v>
      </c>
      <c r="B154" s="28" t="s">
        <v>788</v>
      </c>
      <c r="C154" s="28" t="s">
        <v>945</v>
      </c>
      <c r="D154" s="28">
        <v>56.5</v>
      </c>
      <c r="E154" s="29">
        <v>9</v>
      </c>
      <c r="F154" s="29">
        <v>8</v>
      </c>
      <c r="G154" s="29">
        <v>76</v>
      </c>
      <c r="H154" s="30">
        <f t="shared" si="11"/>
        <v>71.927301884271</v>
      </c>
      <c r="I154" s="30">
        <f t="shared" si="10"/>
        <v>65.7563811305626</v>
      </c>
      <c r="J154" s="29"/>
    </row>
    <row r="155" ht="20" customHeight="1" spans="1:10">
      <c r="A155" s="28" t="s">
        <v>797</v>
      </c>
      <c r="B155" s="28" t="s">
        <v>788</v>
      </c>
      <c r="C155" s="28" t="s">
        <v>946</v>
      </c>
      <c r="D155" s="28">
        <v>51.5</v>
      </c>
      <c r="E155" s="29">
        <v>9</v>
      </c>
      <c r="F155" s="29">
        <v>9</v>
      </c>
      <c r="G155" s="29">
        <v>75.33</v>
      </c>
      <c r="H155" s="30">
        <f t="shared" si="11"/>
        <v>71.2932059334491</v>
      </c>
      <c r="I155" s="30">
        <f t="shared" si="10"/>
        <v>63.3759235600695</v>
      </c>
      <c r="J155" s="29"/>
    </row>
    <row r="156" ht="20" customHeight="1" spans="1:10">
      <c r="A156" s="28" t="s">
        <v>787</v>
      </c>
      <c r="B156" s="28" t="s">
        <v>788</v>
      </c>
      <c r="C156" s="28" t="s">
        <v>947</v>
      </c>
      <c r="D156" s="28">
        <v>53.5</v>
      </c>
      <c r="E156" s="29">
        <v>9</v>
      </c>
      <c r="F156" s="29">
        <v>10</v>
      </c>
      <c r="G156" s="29">
        <v>74.33</v>
      </c>
      <c r="H156" s="30">
        <f t="shared" si="11"/>
        <v>70.3467940665508</v>
      </c>
      <c r="I156" s="30">
        <f t="shared" si="10"/>
        <v>63.6080764399305</v>
      </c>
      <c r="J156" s="29"/>
    </row>
    <row r="157" ht="20" customHeight="1" spans="1:10">
      <c r="A157" s="28" t="s">
        <v>787</v>
      </c>
      <c r="B157" s="28" t="s">
        <v>788</v>
      </c>
      <c r="C157" s="28" t="s">
        <v>948</v>
      </c>
      <c r="D157" s="28">
        <v>67.5</v>
      </c>
      <c r="E157" s="29">
        <v>9</v>
      </c>
      <c r="F157" s="29">
        <v>11</v>
      </c>
      <c r="G157" s="29">
        <v>73.67</v>
      </c>
      <c r="H157" s="30">
        <f t="shared" si="11"/>
        <v>69.722162234398</v>
      </c>
      <c r="I157" s="30">
        <f t="shared" si="10"/>
        <v>68.8332973406388</v>
      </c>
      <c r="J157" s="29"/>
    </row>
    <row r="158" ht="20" customHeight="1" spans="1:10">
      <c r="A158" s="28" t="s">
        <v>787</v>
      </c>
      <c r="B158" s="28" t="s">
        <v>788</v>
      </c>
      <c r="C158" s="28" t="s">
        <v>949</v>
      </c>
      <c r="D158" s="28">
        <v>67</v>
      </c>
      <c r="E158" s="29">
        <v>9</v>
      </c>
      <c r="F158" s="29">
        <v>12</v>
      </c>
      <c r="G158" s="29">
        <v>77.67</v>
      </c>
      <c r="H158" s="30">
        <f t="shared" si="11"/>
        <v>73.5078097019912</v>
      </c>
      <c r="I158" s="30">
        <f t="shared" si="10"/>
        <v>70.9046858211947</v>
      </c>
      <c r="J158" s="29"/>
    </row>
    <row r="159" ht="20" customHeight="1" spans="1:10">
      <c r="A159" s="28" t="s">
        <v>787</v>
      </c>
      <c r="B159" s="28" t="s">
        <v>788</v>
      </c>
      <c r="C159" s="28" t="s">
        <v>950</v>
      </c>
      <c r="D159" s="28">
        <v>71.5</v>
      </c>
      <c r="E159" s="29">
        <v>9</v>
      </c>
      <c r="F159" s="29">
        <v>13</v>
      </c>
      <c r="G159" s="29">
        <v>82.67</v>
      </c>
      <c r="H159" s="30">
        <f t="shared" si="11"/>
        <v>78.2398690364827</v>
      </c>
      <c r="I159" s="30">
        <f t="shared" si="10"/>
        <v>75.5439214218896</v>
      </c>
      <c r="J159" s="29"/>
    </row>
    <row r="160" ht="20" customHeight="1" spans="1:10">
      <c r="A160" s="28" t="s">
        <v>787</v>
      </c>
      <c r="B160" s="28" t="s">
        <v>788</v>
      </c>
      <c r="C160" s="28" t="s">
        <v>951</v>
      </c>
      <c r="D160" s="28">
        <v>52.5</v>
      </c>
      <c r="E160" s="29">
        <v>9</v>
      </c>
      <c r="F160" s="29">
        <v>14</v>
      </c>
      <c r="G160" s="29">
        <v>76.33</v>
      </c>
      <c r="H160" s="30">
        <f t="shared" si="11"/>
        <v>72.2396178003474</v>
      </c>
      <c r="I160" s="30">
        <f t="shared" si="10"/>
        <v>64.3437706802085</v>
      </c>
      <c r="J160" s="29"/>
    </row>
    <row r="161" ht="20" customHeight="1" spans="1:10">
      <c r="A161" s="28" t="s">
        <v>787</v>
      </c>
      <c r="B161" s="28" t="s">
        <v>788</v>
      </c>
      <c r="C161" s="28" t="s">
        <v>952</v>
      </c>
      <c r="D161" s="28">
        <v>55</v>
      </c>
      <c r="E161" s="29">
        <v>9</v>
      </c>
      <c r="F161" s="29">
        <v>15</v>
      </c>
      <c r="G161" s="29">
        <v>69.33</v>
      </c>
      <c r="H161" s="30">
        <f t="shared" si="11"/>
        <v>65.6147347320593</v>
      </c>
      <c r="I161" s="30">
        <f t="shared" si="10"/>
        <v>61.3688408392356</v>
      </c>
      <c r="J161" s="29"/>
    </row>
    <row r="162" ht="20" customHeight="1" spans="1:10">
      <c r="A162" s="28" t="s">
        <v>787</v>
      </c>
      <c r="B162" s="28" t="s">
        <v>788</v>
      </c>
      <c r="C162" s="28" t="s">
        <v>29</v>
      </c>
      <c r="D162" s="28">
        <v>51</v>
      </c>
      <c r="E162" s="29">
        <v>9</v>
      </c>
      <c r="F162" s="29">
        <v>16</v>
      </c>
      <c r="G162" s="29">
        <v>74.33</v>
      </c>
      <c r="H162" s="30">
        <f t="shared" si="11"/>
        <v>70.3467940665508</v>
      </c>
      <c r="I162" s="30">
        <f t="shared" si="10"/>
        <v>62.6080764399305</v>
      </c>
      <c r="J162" s="29"/>
    </row>
    <row r="163" ht="20" customHeight="1" spans="1:10">
      <c r="A163" s="28" t="s">
        <v>787</v>
      </c>
      <c r="B163" s="28" t="s">
        <v>788</v>
      </c>
      <c r="C163" s="28" t="s">
        <v>953</v>
      </c>
      <c r="D163" s="28">
        <v>69</v>
      </c>
      <c r="E163" s="29">
        <v>9</v>
      </c>
      <c r="F163" s="29">
        <v>17</v>
      </c>
      <c r="G163" s="29">
        <v>78.67</v>
      </c>
      <c r="H163" s="30">
        <f t="shared" si="11"/>
        <v>74.4542215688895</v>
      </c>
      <c r="I163" s="30">
        <f t="shared" si="10"/>
        <v>72.2725329413337</v>
      </c>
      <c r="J163" s="29"/>
    </row>
    <row r="164" ht="20" customHeight="1" spans="1:10">
      <c r="A164" s="28" t="s">
        <v>797</v>
      </c>
      <c r="B164" s="28" t="s">
        <v>788</v>
      </c>
      <c r="C164" s="28" t="s">
        <v>954</v>
      </c>
      <c r="D164" s="28">
        <v>54</v>
      </c>
      <c r="E164" s="29">
        <v>9</v>
      </c>
      <c r="F164" s="29">
        <v>18</v>
      </c>
      <c r="G164" s="29">
        <v>70</v>
      </c>
      <c r="H164" s="30">
        <f t="shared" si="11"/>
        <v>66.2488306828812</v>
      </c>
      <c r="I164" s="30">
        <f t="shared" si="10"/>
        <v>61.3492984097287</v>
      </c>
      <c r="J164" s="29"/>
    </row>
  </sheetData>
  <autoFilter ref="A2:J164">
    <sortState ref="A2:J164">
      <sortCondition ref="A2:A165"/>
      <sortCondition ref="I2:I165" descending="1"/>
    </sortState>
    <extLst/>
  </autoFilter>
  <sortState ref="A3:J164">
    <sortCondition ref="E3:E164"/>
    <sortCondition ref="F3:F164"/>
  </sortState>
  <mergeCells count="1">
    <mergeCell ref="A1:J1"/>
  </mergeCells>
  <pageMargins left="0.751388888888889" right="0.751388888888889" top="0.747916666666667" bottom="0.550694444444444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topLeftCell="A55" workbookViewId="0">
      <selection activeCell="I63" sqref="I63"/>
    </sheetView>
  </sheetViews>
  <sheetFormatPr defaultColWidth="9" defaultRowHeight="13.5"/>
  <cols>
    <col min="1" max="1" width="13.625" customWidth="1"/>
    <col min="2" max="2" width="11.625" customWidth="1"/>
    <col min="5" max="5" width="5.75" customWidth="1"/>
    <col min="6" max="6" width="6.625" customWidth="1"/>
    <col min="9" max="9" width="9.75" customWidth="1"/>
    <col min="10" max="10" width="6.625" customWidth="1"/>
  </cols>
  <sheetData>
    <row r="1" ht="27" customHeight="1" spans="1:10">
      <c r="A1" s="18" t="s">
        <v>955</v>
      </c>
      <c r="B1" s="18"/>
      <c r="C1" s="18"/>
      <c r="D1" s="18"/>
      <c r="E1" s="18"/>
      <c r="F1" s="18"/>
      <c r="G1" s="18"/>
      <c r="H1" s="18"/>
      <c r="I1" s="18"/>
      <c r="J1" s="18"/>
    </row>
    <row r="2" s="17" customFormat="1" ht="24" customHeight="1" spans="1:10">
      <c r="A2" s="19" t="s">
        <v>1</v>
      </c>
      <c r="B2" s="19" t="s">
        <v>2</v>
      </c>
      <c r="C2" s="19" t="s">
        <v>3</v>
      </c>
      <c r="D2" s="19" t="s">
        <v>956</v>
      </c>
      <c r="E2" s="9" t="s">
        <v>5</v>
      </c>
      <c r="F2" s="9" t="s">
        <v>6</v>
      </c>
      <c r="G2" s="9" t="s">
        <v>7</v>
      </c>
      <c r="H2" s="10" t="s">
        <v>8</v>
      </c>
      <c r="I2" s="9" t="s">
        <v>9</v>
      </c>
      <c r="J2" s="12" t="s">
        <v>10</v>
      </c>
    </row>
    <row r="3" ht="20" customHeight="1" spans="1:10">
      <c r="A3" s="14" t="s">
        <v>37</v>
      </c>
      <c r="B3" s="14" t="s">
        <v>16</v>
      </c>
      <c r="C3" s="14" t="s">
        <v>957</v>
      </c>
      <c r="D3" s="14">
        <v>91</v>
      </c>
      <c r="E3" s="14">
        <v>1</v>
      </c>
      <c r="F3" s="14">
        <v>4</v>
      </c>
      <c r="G3" s="14">
        <v>75.33</v>
      </c>
      <c r="H3" s="15">
        <v>76.6888065233506</v>
      </c>
      <c r="I3" s="16">
        <f>D3*0.25+H3*0.5</f>
        <v>61.0944032616753</v>
      </c>
      <c r="J3" s="14"/>
    </row>
    <row r="4" ht="20" customHeight="1" spans="1:10">
      <c r="A4" s="14" t="s">
        <v>37</v>
      </c>
      <c r="B4" s="14" t="s">
        <v>16</v>
      </c>
      <c r="C4" s="14" t="s">
        <v>958</v>
      </c>
      <c r="D4" s="14">
        <v>106.5</v>
      </c>
      <c r="E4" s="14">
        <v>1</v>
      </c>
      <c r="F4" s="14">
        <v>9</v>
      </c>
      <c r="G4" s="14">
        <v>82.33</v>
      </c>
      <c r="H4" s="15">
        <v>83.8150728935014</v>
      </c>
      <c r="I4" s="16">
        <f t="shared" ref="I4:I35" si="0">D4*0.25+H4*0.5</f>
        <v>68.5325364467507</v>
      </c>
      <c r="J4" s="14"/>
    </row>
    <row r="5" ht="20" customHeight="1" spans="1:10">
      <c r="A5" s="14" t="s">
        <v>37</v>
      </c>
      <c r="B5" s="14" t="s">
        <v>16</v>
      </c>
      <c r="C5" s="14" t="s">
        <v>959</v>
      </c>
      <c r="D5" s="14">
        <v>90</v>
      </c>
      <c r="E5" s="14">
        <v>1</v>
      </c>
      <c r="F5" s="14">
        <v>12</v>
      </c>
      <c r="G5" s="14">
        <v>78</v>
      </c>
      <c r="H5" s="15">
        <v>79.4069681245367</v>
      </c>
      <c r="I5" s="16">
        <f t="shared" si="0"/>
        <v>62.2034840622684</v>
      </c>
      <c r="J5" s="14"/>
    </row>
    <row r="6" ht="20" customHeight="1" spans="1:10">
      <c r="A6" s="14" t="s">
        <v>37</v>
      </c>
      <c r="B6" s="14" t="s">
        <v>16</v>
      </c>
      <c r="C6" s="14" t="s">
        <v>960</v>
      </c>
      <c r="D6" s="14">
        <v>113</v>
      </c>
      <c r="E6" s="14">
        <v>1</v>
      </c>
      <c r="F6" s="14">
        <v>13</v>
      </c>
      <c r="G6" s="14">
        <v>78.17</v>
      </c>
      <c r="H6" s="15">
        <v>79.5800345935261</v>
      </c>
      <c r="I6" s="16">
        <f t="shared" si="0"/>
        <v>68.040017296763</v>
      </c>
      <c r="J6" s="14"/>
    </row>
    <row r="7" ht="20" customHeight="1" spans="1:10">
      <c r="A7" s="14" t="s">
        <v>37</v>
      </c>
      <c r="B7" s="14" t="s">
        <v>16</v>
      </c>
      <c r="C7" s="14" t="s">
        <v>961</v>
      </c>
      <c r="D7" s="14">
        <v>123.5</v>
      </c>
      <c r="E7" s="14">
        <v>1</v>
      </c>
      <c r="F7" s="14">
        <v>16</v>
      </c>
      <c r="G7" s="14">
        <v>76.67</v>
      </c>
      <c r="H7" s="15">
        <v>78.0529775142081</v>
      </c>
      <c r="I7" s="16">
        <f t="shared" si="0"/>
        <v>69.901488757104</v>
      </c>
      <c r="J7" s="14"/>
    </row>
    <row r="8" ht="20" customHeight="1" spans="1:10">
      <c r="A8" s="14" t="s">
        <v>37</v>
      </c>
      <c r="B8" s="14" t="s">
        <v>16</v>
      </c>
      <c r="C8" s="14" t="s">
        <v>962</v>
      </c>
      <c r="D8" s="14">
        <v>91</v>
      </c>
      <c r="E8" s="14">
        <v>1</v>
      </c>
      <c r="F8" s="14">
        <v>18</v>
      </c>
      <c r="G8" s="14">
        <v>75.33</v>
      </c>
      <c r="H8" s="15">
        <v>76.6888065233506</v>
      </c>
      <c r="I8" s="16">
        <f t="shared" si="0"/>
        <v>61.0944032616753</v>
      </c>
      <c r="J8" s="14"/>
    </row>
    <row r="9" ht="20" customHeight="1" spans="1:10">
      <c r="A9" s="14" t="s">
        <v>37</v>
      </c>
      <c r="B9" s="14" t="s">
        <v>16</v>
      </c>
      <c r="C9" s="14" t="s">
        <v>963</v>
      </c>
      <c r="D9" s="14">
        <v>93.5</v>
      </c>
      <c r="E9" s="14">
        <v>1</v>
      </c>
      <c r="F9" s="14">
        <v>24</v>
      </c>
      <c r="G9" s="14">
        <v>77</v>
      </c>
      <c r="H9" s="15">
        <v>78.388930071658</v>
      </c>
      <c r="I9" s="16">
        <f t="shared" si="0"/>
        <v>62.569465035829</v>
      </c>
      <c r="J9" s="14"/>
    </row>
    <row r="10" ht="20" customHeight="1" spans="1:10">
      <c r="A10" s="14" t="s">
        <v>37</v>
      </c>
      <c r="B10" s="14" t="s">
        <v>16</v>
      </c>
      <c r="C10" s="14" t="s">
        <v>964</v>
      </c>
      <c r="D10" s="14">
        <v>92.5</v>
      </c>
      <c r="E10" s="14">
        <v>2</v>
      </c>
      <c r="F10" s="14">
        <v>2</v>
      </c>
      <c r="G10" s="14">
        <v>80</v>
      </c>
      <c r="H10" s="15">
        <v>78.7386526516961</v>
      </c>
      <c r="I10" s="16">
        <f t="shared" si="0"/>
        <v>62.4943263258481</v>
      </c>
      <c r="J10" s="14"/>
    </row>
    <row r="11" ht="20" customHeight="1" spans="1:10">
      <c r="A11" s="14" t="s">
        <v>37</v>
      </c>
      <c r="B11" s="14" t="s">
        <v>16</v>
      </c>
      <c r="C11" s="14" t="s">
        <v>965</v>
      </c>
      <c r="D11" s="14">
        <v>93.5</v>
      </c>
      <c r="E11" s="14">
        <v>2</v>
      </c>
      <c r="F11" s="14">
        <v>11</v>
      </c>
      <c r="G11" s="14">
        <v>80.67</v>
      </c>
      <c r="H11" s="15">
        <v>79.3980888676541</v>
      </c>
      <c r="I11" s="16">
        <f t="shared" si="0"/>
        <v>63.074044433827</v>
      </c>
      <c r="J11" s="14"/>
    </row>
    <row r="12" ht="20" customHeight="1" spans="1:10">
      <c r="A12" s="14" t="s">
        <v>37</v>
      </c>
      <c r="B12" s="14" t="s">
        <v>16</v>
      </c>
      <c r="C12" s="14" t="s">
        <v>966</v>
      </c>
      <c r="D12" s="14">
        <v>87</v>
      </c>
      <c r="E12" s="14">
        <v>2</v>
      </c>
      <c r="F12" s="14">
        <v>12</v>
      </c>
      <c r="G12" s="14">
        <v>78</v>
      </c>
      <c r="H12" s="15">
        <v>76.7701863354037</v>
      </c>
      <c r="I12" s="16">
        <f t="shared" si="0"/>
        <v>60.1350931677019</v>
      </c>
      <c r="J12" s="14"/>
    </row>
    <row r="13" ht="20" customHeight="1" spans="1:10">
      <c r="A13" s="14" t="s">
        <v>37</v>
      </c>
      <c r="B13" s="14" t="s">
        <v>16</v>
      </c>
      <c r="C13" s="14" t="s">
        <v>967</v>
      </c>
      <c r="D13" s="14">
        <v>55.5</v>
      </c>
      <c r="E13" s="14">
        <v>2</v>
      </c>
      <c r="F13" s="14">
        <v>16</v>
      </c>
      <c r="G13" s="14" t="s">
        <v>242</v>
      </c>
      <c r="H13" s="15"/>
      <c r="I13" s="16">
        <f t="shared" si="0"/>
        <v>13.875</v>
      </c>
      <c r="J13" s="14"/>
    </row>
    <row r="14" ht="20" customHeight="1" spans="1:10">
      <c r="A14" s="14" t="s">
        <v>37</v>
      </c>
      <c r="B14" s="14" t="s">
        <v>16</v>
      </c>
      <c r="C14" s="14" t="s">
        <v>968</v>
      </c>
      <c r="D14" s="14">
        <v>105.5</v>
      </c>
      <c r="E14" s="14">
        <v>2</v>
      </c>
      <c r="F14" s="14">
        <v>24</v>
      </c>
      <c r="G14" s="14">
        <v>76.67</v>
      </c>
      <c r="H14" s="15">
        <v>75.4611562350693</v>
      </c>
      <c r="I14" s="16">
        <f t="shared" si="0"/>
        <v>64.1055781175346</v>
      </c>
      <c r="J14" s="14"/>
    </row>
    <row r="15" ht="20" customHeight="1" spans="1:10">
      <c r="A15" s="14" t="s">
        <v>37</v>
      </c>
      <c r="B15" s="14" t="s">
        <v>16</v>
      </c>
      <c r="C15" s="14" t="s">
        <v>969</v>
      </c>
      <c r="D15" s="14">
        <v>110</v>
      </c>
      <c r="E15" s="14">
        <v>2</v>
      </c>
      <c r="F15" s="14">
        <v>25</v>
      </c>
      <c r="G15" s="14">
        <v>83.67</v>
      </c>
      <c r="H15" s="15">
        <v>82.3507883420927</v>
      </c>
      <c r="I15" s="16">
        <f t="shared" si="0"/>
        <v>68.6753941710463</v>
      </c>
      <c r="J15" s="14"/>
    </row>
    <row r="16" ht="20" customHeight="1" spans="1:10">
      <c r="A16" s="14" t="s">
        <v>37</v>
      </c>
      <c r="B16" s="14" t="s">
        <v>16</v>
      </c>
      <c r="C16" s="14" t="s">
        <v>970</v>
      </c>
      <c r="D16" s="14">
        <v>83.5</v>
      </c>
      <c r="E16" s="14">
        <v>2</v>
      </c>
      <c r="F16" s="14">
        <v>26</v>
      </c>
      <c r="G16" s="14">
        <v>79.67</v>
      </c>
      <c r="H16" s="15">
        <v>78.4138557095079</v>
      </c>
      <c r="I16" s="16">
        <f t="shared" si="0"/>
        <v>60.0819278547539</v>
      </c>
      <c r="J16" s="14"/>
    </row>
    <row r="17" ht="20" customHeight="1" spans="1:10">
      <c r="A17" s="14" t="s">
        <v>37</v>
      </c>
      <c r="B17" s="14" t="s">
        <v>16</v>
      </c>
      <c r="C17" s="14" t="s">
        <v>971</v>
      </c>
      <c r="D17" s="14">
        <v>102.5</v>
      </c>
      <c r="E17" s="14">
        <v>3</v>
      </c>
      <c r="F17" s="14">
        <v>4</v>
      </c>
      <c r="G17" s="14">
        <v>81.67</v>
      </c>
      <c r="H17" s="15">
        <v>81.799051902273</v>
      </c>
      <c r="I17" s="16">
        <f t="shared" si="0"/>
        <v>66.5245259511365</v>
      </c>
      <c r="J17" s="14"/>
    </row>
    <row r="18" ht="20" customHeight="1" spans="1:10">
      <c r="A18" s="14" t="s">
        <v>37</v>
      </c>
      <c r="B18" s="14" t="s">
        <v>16</v>
      </c>
      <c r="C18" s="14" t="s">
        <v>972</v>
      </c>
      <c r="D18" s="14">
        <v>93.5</v>
      </c>
      <c r="E18" s="14">
        <v>3</v>
      </c>
      <c r="F18" s="14">
        <v>5</v>
      </c>
      <c r="G18" s="14">
        <v>81.33</v>
      </c>
      <c r="H18" s="15">
        <v>81.4585146468944</v>
      </c>
      <c r="I18" s="16">
        <f t="shared" si="0"/>
        <v>64.1042573234472</v>
      </c>
      <c r="J18" s="14"/>
    </row>
    <row r="19" ht="20" customHeight="1" spans="1:10">
      <c r="A19" s="14" t="s">
        <v>37</v>
      </c>
      <c r="B19" s="14" t="s">
        <v>16</v>
      </c>
      <c r="C19" s="14" t="s">
        <v>973</v>
      </c>
      <c r="D19" s="14">
        <v>111</v>
      </c>
      <c r="E19" s="14">
        <v>3</v>
      </c>
      <c r="F19" s="14">
        <v>8</v>
      </c>
      <c r="G19" s="14">
        <v>77</v>
      </c>
      <c r="H19" s="15">
        <v>77.1216725416312</v>
      </c>
      <c r="I19" s="16">
        <f t="shared" si="0"/>
        <v>66.3108362708156</v>
      </c>
      <c r="J19" s="14"/>
    </row>
    <row r="20" ht="20" customHeight="1" spans="1:10">
      <c r="A20" s="14" t="s">
        <v>37</v>
      </c>
      <c r="B20" s="14" t="s">
        <v>16</v>
      </c>
      <c r="C20" s="14" t="s">
        <v>974</v>
      </c>
      <c r="D20" s="14">
        <v>97.5</v>
      </c>
      <c r="E20" s="14">
        <v>3</v>
      </c>
      <c r="F20" s="14">
        <v>10</v>
      </c>
      <c r="G20" s="14">
        <v>85</v>
      </c>
      <c r="H20" s="15">
        <v>85.1343138446579</v>
      </c>
      <c r="I20" s="16">
        <f t="shared" si="0"/>
        <v>66.9421569223289</v>
      </c>
      <c r="J20" s="14"/>
    </row>
    <row r="21" ht="20" customHeight="1" spans="1:10">
      <c r="A21" s="14" t="s">
        <v>37</v>
      </c>
      <c r="B21" s="14" t="s">
        <v>16</v>
      </c>
      <c r="C21" s="14" t="s">
        <v>975</v>
      </c>
      <c r="D21" s="14">
        <v>101</v>
      </c>
      <c r="E21" s="14">
        <v>3</v>
      </c>
      <c r="F21" s="14">
        <v>12</v>
      </c>
      <c r="G21" s="14">
        <v>77.67</v>
      </c>
      <c r="H21" s="15">
        <v>77.7927312507597</v>
      </c>
      <c r="I21" s="16">
        <f t="shared" si="0"/>
        <v>64.1463656253799</v>
      </c>
      <c r="J21" s="14"/>
    </row>
    <row r="22" ht="20" customHeight="1" spans="1:10">
      <c r="A22" s="14" t="s">
        <v>37</v>
      </c>
      <c r="B22" s="14" t="s">
        <v>16</v>
      </c>
      <c r="C22" s="14" t="s">
        <v>976</v>
      </c>
      <c r="D22" s="14">
        <v>113</v>
      </c>
      <c r="E22" s="14">
        <v>3</v>
      </c>
      <c r="F22" s="14">
        <v>14</v>
      </c>
      <c r="G22" s="14">
        <v>83.67</v>
      </c>
      <c r="H22" s="15">
        <v>83.8022122280297</v>
      </c>
      <c r="I22" s="16">
        <f t="shared" si="0"/>
        <v>70.1511061140148</v>
      </c>
      <c r="J22" s="14"/>
    </row>
    <row r="23" ht="20" customHeight="1" spans="1:10">
      <c r="A23" s="14" t="s">
        <v>37</v>
      </c>
      <c r="B23" s="14" t="s">
        <v>16</v>
      </c>
      <c r="C23" s="14" t="s">
        <v>977</v>
      </c>
      <c r="D23" s="14">
        <v>109</v>
      </c>
      <c r="E23" s="14">
        <v>3</v>
      </c>
      <c r="F23" s="14">
        <v>18</v>
      </c>
      <c r="G23" s="14">
        <v>80</v>
      </c>
      <c r="H23" s="15">
        <v>80.1264130302662</v>
      </c>
      <c r="I23" s="16">
        <f t="shared" si="0"/>
        <v>67.3132065151331</v>
      </c>
      <c r="J23" s="14"/>
    </row>
    <row r="24" ht="20" customHeight="1" spans="1:10">
      <c r="A24" s="14" t="s">
        <v>37</v>
      </c>
      <c r="B24" s="14" t="s">
        <v>16</v>
      </c>
      <c r="C24" s="14" t="s">
        <v>921</v>
      </c>
      <c r="D24" s="14">
        <v>118.5</v>
      </c>
      <c r="E24" s="14">
        <v>4</v>
      </c>
      <c r="F24" s="14">
        <v>4</v>
      </c>
      <c r="G24" s="14">
        <v>78</v>
      </c>
      <c r="H24" s="15">
        <v>77.7452522075723</v>
      </c>
      <c r="I24" s="16">
        <f t="shared" si="0"/>
        <v>68.4976261037861</v>
      </c>
      <c r="J24" s="14"/>
    </row>
    <row r="25" ht="20" customHeight="1" spans="1:10">
      <c r="A25" s="14" t="s">
        <v>37</v>
      </c>
      <c r="B25" s="14" t="s">
        <v>16</v>
      </c>
      <c r="C25" s="14" t="s">
        <v>978</v>
      </c>
      <c r="D25" s="14">
        <v>102</v>
      </c>
      <c r="E25" s="14">
        <v>4</v>
      </c>
      <c r="F25" s="14">
        <v>8</v>
      </c>
      <c r="G25" s="14">
        <v>82.5</v>
      </c>
      <c r="H25" s="15">
        <v>82.2305552195476</v>
      </c>
      <c r="I25" s="16">
        <f t="shared" si="0"/>
        <v>66.6152776097738</v>
      </c>
      <c r="J25" s="14"/>
    </row>
    <row r="26" ht="20" customHeight="1" spans="1:10">
      <c r="A26" s="14" t="s">
        <v>37</v>
      </c>
      <c r="B26" s="14" t="s">
        <v>16</v>
      </c>
      <c r="C26" s="14" t="s">
        <v>979</v>
      </c>
      <c r="D26" s="14">
        <v>115</v>
      </c>
      <c r="E26" s="14">
        <v>4</v>
      </c>
      <c r="F26" s="14">
        <v>13</v>
      </c>
      <c r="G26" s="14">
        <v>81.17</v>
      </c>
      <c r="H26" s="15">
        <v>80.9048989960082</v>
      </c>
      <c r="I26" s="16">
        <f t="shared" si="0"/>
        <v>69.2024494980041</v>
      </c>
      <c r="J26" s="14"/>
    </row>
    <row r="27" ht="20" customHeight="1" spans="1:10">
      <c r="A27" s="14" t="s">
        <v>37</v>
      </c>
      <c r="B27" s="14" t="s">
        <v>16</v>
      </c>
      <c r="C27" s="14" t="s">
        <v>980</v>
      </c>
      <c r="D27" s="14">
        <v>90</v>
      </c>
      <c r="E27" s="14">
        <v>4</v>
      </c>
      <c r="F27" s="14">
        <v>17</v>
      </c>
      <c r="G27" s="14">
        <v>81.67</v>
      </c>
      <c r="H27" s="15">
        <v>81.4032659973388</v>
      </c>
      <c r="I27" s="16">
        <f t="shared" si="0"/>
        <v>63.2016329986694</v>
      </c>
      <c r="J27" s="14"/>
    </row>
    <row r="28" ht="20" customHeight="1" spans="1:10">
      <c r="A28" s="14" t="s">
        <v>37</v>
      </c>
      <c r="B28" s="14" t="s">
        <v>16</v>
      </c>
      <c r="C28" s="14" t="s">
        <v>981</v>
      </c>
      <c r="D28" s="14">
        <v>117.5</v>
      </c>
      <c r="E28" s="14">
        <v>4</v>
      </c>
      <c r="F28" s="14">
        <v>20</v>
      </c>
      <c r="G28" s="14">
        <v>79</v>
      </c>
      <c r="H28" s="15">
        <v>78.7419862102335</v>
      </c>
      <c r="I28" s="16">
        <f t="shared" si="0"/>
        <v>68.7459931051167</v>
      </c>
      <c r="J28" s="14"/>
    </row>
    <row r="29" ht="20" customHeight="1" spans="1:10">
      <c r="A29" s="14" t="s">
        <v>37</v>
      </c>
      <c r="B29" s="14" t="s">
        <v>16</v>
      </c>
      <c r="C29" s="14" t="s">
        <v>982</v>
      </c>
      <c r="D29" s="14">
        <v>103</v>
      </c>
      <c r="E29" s="14">
        <v>4</v>
      </c>
      <c r="F29" s="14">
        <v>21</v>
      </c>
      <c r="G29" s="14">
        <v>82</v>
      </c>
      <c r="H29" s="15">
        <v>81.732188218217</v>
      </c>
      <c r="I29" s="16">
        <f t="shared" si="0"/>
        <v>66.6160941091085</v>
      </c>
      <c r="J29" s="14"/>
    </row>
    <row r="30" ht="20" customHeight="1" spans="1:10">
      <c r="A30" s="14" t="s">
        <v>37</v>
      </c>
      <c r="B30" s="14" t="s">
        <v>16</v>
      </c>
      <c r="C30" s="14" t="s">
        <v>983</v>
      </c>
      <c r="D30" s="14">
        <v>98.5</v>
      </c>
      <c r="E30" s="14">
        <v>4</v>
      </c>
      <c r="F30" s="14">
        <v>29</v>
      </c>
      <c r="G30" s="14">
        <v>79.17</v>
      </c>
      <c r="H30" s="15">
        <v>78.9114309906859</v>
      </c>
      <c r="I30" s="16">
        <f t="shared" si="0"/>
        <v>64.0807154953429</v>
      </c>
      <c r="J30" s="14"/>
    </row>
    <row r="31" ht="20" customHeight="1" spans="1:10">
      <c r="A31" s="14" t="s">
        <v>79</v>
      </c>
      <c r="B31" s="14" t="s">
        <v>59</v>
      </c>
      <c r="C31" s="14" t="s">
        <v>984</v>
      </c>
      <c r="D31" s="14">
        <v>106</v>
      </c>
      <c r="E31" s="14">
        <v>5</v>
      </c>
      <c r="F31" s="14">
        <v>6</v>
      </c>
      <c r="G31" s="14">
        <v>75.83</v>
      </c>
      <c r="H31" s="16">
        <v>76.5694852487347</v>
      </c>
      <c r="I31" s="16">
        <f t="shared" si="0"/>
        <v>64.7847426243674</v>
      </c>
      <c r="J31" s="14"/>
    </row>
    <row r="32" ht="20" customHeight="1" spans="1:10">
      <c r="A32" s="14" t="s">
        <v>79</v>
      </c>
      <c r="B32" s="14" t="s">
        <v>59</v>
      </c>
      <c r="C32" s="14" t="s">
        <v>985</v>
      </c>
      <c r="D32" s="14">
        <v>107</v>
      </c>
      <c r="E32" s="14">
        <v>5</v>
      </c>
      <c r="F32" s="14">
        <v>8</v>
      </c>
      <c r="G32" s="14">
        <v>76.11</v>
      </c>
      <c r="H32" s="16">
        <v>76.8522157758301</v>
      </c>
      <c r="I32" s="16">
        <f t="shared" si="0"/>
        <v>65.1761078879151</v>
      </c>
      <c r="J32" s="14"/>
    </row>
    <row r="33" ht="20" customHeight="1" spans="1:10">
      <c r="A33" s="14" t="s">
        <v>79</v>
      </c>
      <c r="B33" s="14" t="s">
        <v>59</v>
      </c>
      <c r="C33" s="14" t="s">
        <v>986</v>
      </c>
      <c r="D33" s="14">
        <v>106</v>
      </c>
      <c r="E33" s="14">
        <v>5</v>
      </c>
      <c r="F33" s="14">
        <v>10</v>
      </c>
      <c r="G33" s="14">
        <v>75</v>
      </c>
      <c r="H33" s="16">
        <v>75.7313911862733</v>
      </c>
      <c r="I33" s="16">
        <f t="shared" si="0"/>
        <v>64.3656955931366</v>
      </c>
      <c r="J33" s="14"/>
    </row>
    <row r="34" ht="20" customHeight="1" spans="1:10">
      <c r="A34" s="14" t="s">
        <v>79</v>
      </c>
      <c r="B34" s="14" t="s">
        <v>59</v>
      </c>
      <c r="C34" s="14" t="s">
        <v>987</v>
      </c>
      <c r="D34" s="14">
        <v>99.5</v>
      </c>
      <c r="E34" s="14">
        <v>5</v>
      </c>
      <c r="F34" s="14">
        <v>15</v>
      </c>
      <c r="G34" s="14">
        <v>76</v>
      </c>
      <c r="H34" s="16">
        <v>76.7411430687569</v>
      </c>
      <c r="I34" s="16">
        <f t="shared" si="0"/>
        <v>63.2455715343785</v>
      </c>
      <c r="J34" s="14"/>
    </row>
    <row r="35" ht="20" customHeight="1" spans="1:10">
      <c r="A35" s="14" t="s">
        <v>79</v>
      </c>
      <c r="B35" s="14" t="s">
        <v>59</v>
      </c>
      <c r="C35" s="14" t="s">
        <v>988</v>
      </c>
      <c r="D35" s="14">
        <v>115</v>
      </c>
      <c r="E35" s="14">
        <v>5</v>
      </c>
      <c r="F35" s="14">
        <v>21</v>
      </c>
      <c r="G35" s="14">
        <v>76</v>
      </c>
      <c r="H35" s="16">
        <v>76.7411430687569</v>
      </c>
      <c r="I35" s="16">
        <f t="shared" si="0"/>
        <v>67.1205715343785</v>
      </c>
      <c r="J35" s="14"/>
    </row>
    <row r="36" ht="20" customHeight="1" spans="1:10">
      <c r="A36" s="14" t="s">
        <v>79</v>
      </c>
      <c r="B36" s="14" t="s">
        <v>59</v>
      </c>
      <c r="C36" s="14" t="s">
        <v>989</v>
      </c>
      <c r="D36" s="14">
        <v>113.5</v>
      </c>
      <c r="E36" s="14">
        <v>6</v>
      </c>
      <c r="F36" s="14">
        <v>2</v>
      </c>
      <c r="G36" s="14">
        <v>81.33</v>
      </c>
      <c r="H36" s="16">
        <v>80.6106143220647</v>
      </c>
      <c r="I36" s="16">
        <f t="shared" ref="I36:I63" si="1">D36*0.25+H36*0.5</f>
        <v>68.6803071610323</v>
      </c>
      <c r="J36" s="14"/>
    </row>
    <row r="37" ht="20" customHeight="1" spans="1:10">
      <c r="A37" s="14" t="s">
        <v>79</v>
      </c>
      <c r="B37" s="14" t="s">
        <v>59</v>
      </c>
      <c r="C37" s="14" t="s">
        <v>990</v>
      </c>
      <c r="D37" s="14">
        <v>85.5</v>
      </c>
      <c r="E37" s="14">
        <v>6</v>
      </c>
      <c r="F37" s="14">
        <v>3</v>
      </c>
      <c r="G37" s="14">
        <v>82</v>
      </c>
      <c r="H37" s="16">
        <v>81.2746879922452</v>
      </c>
      <c r="I37" s="16">
        <f t="shared" si="1"/>
        <v>62.0123439961226</v>
      </c>
      <c r="J37" s="14"/>
    </row>
    <row r="38" ht="20" customHeight="1" spans="1:10">
      <c r="A38" s="14" t="s">
        <v>79</v>
      </c>
      <c r="B38" s="14" t="s">
        <v>59</v>
      </c>
      <c r="C38" s="14" t="s">
        <v>991</v>
      </c>
      <c r="D38" s="14">
        <v>107.5</v>
      </c>
      <c r="E38" s="14">
        <v>6</v>
      </c>
      <c r="F38" s="14">
        <v>7</v>
      </c>
      <c r="G38" s="14">
        <v>81.33</v>
      </c>
      <c r="H38" s="16">
        <v>80.6106143220647</v>
      </c>
      <c r="I38" s="16">
        <f t="shared" si="1"/>
        <v>67.1803071610323</v>
      </c>
      <c r="J38" s="14"/>
    </row>
    <row r="39" ht="20" customHeight="1" spans="1:10">
      <c r="A39" s="14" t="s">
        <v>79</v>
      </c>
      <c r="B39" s="14" t="s">
        <v>59</v>
      </c>
      <c r="C39" s="14" t="s">
        <v>992</v>
      </c>
      <c r="D39" s="14">
        <v>98.5</v>
      </c>
      <c r="E39" s="14">
        <v>6</v>
      </c>
      <c r="F39" s="14">
        <v>8</v>
      </c>
      <c r="G39" s="14">
        <v>77.33</v>
      </c>
      <c r="H39" s="16">
        <v>76.6459953956137</v>
      </c>
      <c r="I39" s="16">
        <f t="shared" si="1"/>
        <v>62.9479976978069</v>
      </c>
      <c r="J39" s="14"/>
    </row>
    <row r="40" ht="20" customHeight="1" spans="1:10">
      <c r="A40" s="14" t="s">
        <v>79</v>
      </c>
      <c r="B40" s="14" t="s">
        <v>59</v>
      </c>
      <c r="C40" s="14" t="s">
        <v>993</v>
      </c>
      <c r="D40" s="14">
        <v>100.5</v>
      </c>
      <c r="E40" s="14">
        <v>6</v>
      </c>
      <c r="F40" s="14">
        <v>32</v>
      </c>
      <c r="G40" s="14">
        <v>77.67</v>
      </c>
      <c r="H40" s="16">
        <v>76.982988004362</v>
      </c>
      <c r="I40" s="16">
        <f t="shared" si="1"/>
        <v>63.616494002181</v>
      </c>
      <c r="J40" s="14"/>
    </row>
    <row r="41" ht="20" customHeight="1" spans="1:10">
      <c r="A41" s="14" t="s">
        <v>79</v>
      </c>
      <c r="B41" s="14" t="s">
        <v>59</v>
      </c>
      <c r="C41" s="14" t="s">
        <v>994</v>
      </c>
      <c r="D41" s="14">
        <v>92.5</v>
      </c>
      <c r="E41" s="14">
        <v>7</v>
      </c>
      <c r="F41" s="14">
        <v>4</v>
      </c>
      <c r="G41" s="14">
        <v>76</v>
      </c>
      <c r="H41" s="16">
        <v>75.9257449926722</v>
      </c>
      <c r="I41" s="16">
        <f t="shared" si="1"/>
        <v>61.0878724963361</v>
      </c>
      <c r="J41" s="14"/>
    </row>
    <row r="42" ht="20" customHeight="1" spans="1:10">
      <c r="A42" s="14" t="s">
        <v>79</v>
      </c>
      <c r="B42" s="14" t="s">
        <v>59</v>
      </c>
      <c r="C42" s="14" t="s">
        <v>995</v>
      </c>
      <c r="D42" s="14">
        <v>114.5</v>
      </c>
      <c r="E42" s="14">
        <v>7</v>
      </c>
      <c r="F42" s="14">
        <v>11</v>
      </c>
      <c r="G42" s="14">
        <v>75.67</v>
      </c>
      <c r="H42" s="16">
        <v>75.5960674157303</v>
      </c>
      <c r="I42" s="16">
        <f t="shared" si="1"/>
        <v>66.4230337078652</v>
      </c>
      <c r="J42" s="14"/>
    </row>
    <row r="43" ht="20" customHeight="1" spans="1:10">
      <c r="A43" s="14" t="s">
        <v>79</v>
      </c>
      <c r="B43" s="14" t="s">
        <v>59</v>
      </c>
      <c r="C43" s="14" t="s">
        <v>996</v>
      </c>
      <c r="D43" s="14">
        <v>82.5</v>
      </c>
      <c r="E43" s="14">
        <v>7</v>
      </c>
      <c r="F43" s="14">
        <v>14</v>
      </c>
      <c r="G43" s="14">
        <v>76.33</v>
      </c>
      <c r="H43" s="16">
        <v>76.2554225696141</v>
      </c>
      <c r="I43" s="16">
        <f t="shared" si="1"/>
        <v>58.752711284807</v>
      </c>
      <c r="J43" s="14"/>
    </row>
    <row r="44" ht="20" customHeight="1" spans="1:10">
      <c r="A44" s="14" t="s">
        <v>79</v>
      </c>
      <c r="B44" s="14" t="s">
        <v>59</v>
      </c>
      <c r="C44" s="14" t="s">
        <v>997</v>
      </c>
      <c r="D44" s="14">
        <v>101.5</v>
      </c>
      <c r="E44" s="14">
        <v>7</v>
      </c>
      <c r="F44" s="14">
        <v>17</v>
      </c>
      <c r="G44" s="14">
        <v>79.33</v>
      </c>
      <c r="H44" s="16">
        <v>79.2524914509038</v>
      </c>
      <c r="I44" s="16">
        <f t="shared" si="1"/>
        <v>65.0012457254519</v>
      </c>
      <c r="J44" s="14"/>
    </row>
    <row r="45" ht="20" customHeight="1" spans="1:10">
      <c r="A45" s="14" t="s">
        <v>79</v>
      </c>
      <c r="B45" s="14" t="s">
        <v>59</v>
      </c>
      <c r="C45" s="14" t="s">
        <v>998</v>
      </c>
      <c r="D45" s="14">
        <v>92</v>
      </c>
      <c r="E45" s="14">
        <v>7</v>
      </c>
      <c r="F45" s="14">
        <v>20</v>
      </c>
      <c r="G45" s="14">
        <v>74.67</v>
      </c>
      <c r="H45" s="16">
        <v>74.5970444553004</v>
      </c>
      <c r="I45" s="16">
        <f t="shared" si="1"/>
        <v>60.2985222276502</v>
      </c>
      <c r="J45" s="14"/>
    </row>
    <row r="46" ht="20" customHeight="1" spans="1:10">
      <c r="A46" s="14" t="s">
        <v>79</v>
      </c>
      <c r="B46" s="14" t="s">
        <v>59</v>
      </c>
      <c r="C46" s="14" t="s">
        <v>999</v>
      </c>
      <c r="D46" s="14">
        <v>114</v>
      </c>
      <c r="E46" s="14">
        <v>7</v>
      </c>
      <c r="F46" s="14">
        <v>23</v>
      </c>
      <c r="G46" s="14">
        <v>81.33</v>
      </c>
      <c r="H46" s="16">
        <v>81.2505373717636</v>
      </c>
      <c r="I46" s="16">
        <f t="shared" si="1"/>
        <v>69.1252686858818</v>
      </c>
      <c r="J46" s="14"/>
    </row>
    <row r="47" ht="20" customHeight="1" spans="1:10">
      <c r="A47" s="14" t="s">
        <v>79</v>
      </c>
      <c r="B47" s="14" t="s">
        <v>59</v>
      </c>
      <c r="C47" s="14" t="s">
        <v>1000</v>
      </c>
      <c r="D47" s="14">
        <v>98</v>
      </c>
      <c r="E47" s="14">
        <v>7</v>
      </c>
      <c r="F47" s="14">
        <v>26</v>
      </c>
      <c r="G47" s="14">
        <v>83</v>
      </c>
      <c r="H47" s="16">
        <v>82.9189057156815</v>
      </c>
      <c r="I47" s="16">
        <f t="shared" si="1"/>
        <v>65.9594528578407</v>
      </c>
      <c r="J47" s="14"/>
    </row>
    <row r="48" ht="20" customHeight="1" spans="1:10">
      <c r="A48" s="14" t="s">
        <v>118</v>
      </c>
      <c r="B48" s="14" t="s">
        <v>99</v>
      </c>
      <c r="C48" s="14" t="s">
        <v>1001</v>
      </c>
      <c r="D48" s="14">
        <v>138.5</v>
      </c>
      <c r="E48" s="14">
        <v>8</v>
      </c>
      <c r="F48" s="14">
        <v>18</v>
      </c>
      <c r="G48" s="14">
        <v>81.33</v>
      </c>
      <c r="H48" s="16">
        <v>81.5414298093587</v>
      </c>
      <c r="I48" s="16">
        <f t="shared" si="1"/>
        <v>75.3957149046794</v>
      </c>
      <c r="J48" s="14"/>
    </row>
    <row r="49" ht="20" customHeight="1" spans="1:10">
      <c r="A49" s="14" t="s">
        <v>118</v>
      </c>
      <c r="B49" s="14" t="s">
        <v>99</v>
      </c>
      <c r="C49" s="14" t="s">
        <v>1002</v>
      </c>
      <c r="D49" s="14">
        <v>107</v>
      </c>
      <c r="E49" s="14">
        <v>8</v>
      </c>
      <c r="F49" s="14">
        <v>23</v>
      </c>
      <c r="G49" s="14">
        <v>79.33</v>
      </c>
      <c r="H49" s="16">
        <v>79.5362305025997</v>
      </c>
      <c r="I49" s="16">
        <f t="shared" si="1"/>
        <v>66.5181152512998</v>
      </c>
      <c r="J49" s="14"/>
    </row>
    <row r="50" ht="20" customHeight="1" spans="1:10">
      <c r="A50" s="14" t="s">
        <v>98</v>
      </c>
      <c r="B50" s="14" t="s">
        <v>99</v>
      </c>
      <c r="C50" s="14" t="s">
        <v>1003</v>
      </c>
      <c r="D50" s="14">
        <v>118</v>
      </c>
      <c r="E50" s="14">
        <v>8</v>
      </c>
      <c r="F50" s="14">
        <v>24</v>
      </c>
      <c r="G50" s="16">
        <v>77.5</v>
      </c>
      <c r="H50" s="16">
        <v>77.7014731369151</v>
      </c>
      <c r="I50" s="16">
        <f t="shared" si="1"/>
        <v>68.3507365684575</v>
      </c>
      <c r="J50" s="14"/>
    </row>
    <row r="51" ht="20" customHeight="1" spans="1:10">
      <c r="A51" s="14" t="s">
        <v>118</v>
      </c>
      <c r="B51" s="14" t="s">
        <v>99</v>
      </c>
      <c r="C51" s="14" t="s">
        <v>1004</v>
      </c>
      <c r="D51" s="14">
        <v>128</v>
      </c>
      <c r="E51" s="14">
        <v>8</v>
      </c>
      <c r="F51" s="14">
        <v>29</v>
      </c>
      <c r="G51" s="14">
        <v>77.83</v>
      </c>
      <c r="H51" s="16">
        <v>78.0323310225303</v>
      </c>
      <c r="I51" s="16">
        <f t="shared" si="1"/>
        <v>71.0161655112652</v>
      </c>
      <c r="J51" s="14"/>
    </row>
    <row r="52" ht="20" customHeight="1" spans="1:10">
      <c r="A52" s="14" t="s">
        <v>118</v>
      </c>
      <c r="B52" s="14" t="s">
        <v>99</v>
      </c>
      <c r="C52" s="14" t="s">
        <v>1005</v>
      </c>
      <c r="D52" s="14">
        <v>119.5</v>
      </c>
      <c r="E52" s="14">
        <v>9</v>
      </c>
      <c r="F52" s="14">
        <v>3</v>
      </c>
      <c r="G52" s="14">
        <v>78.15</v>
      </c>
      <c r="H52" s="16">
        <v>78.2756430868167</v>
      </c>
      <c r="I52" s="16">
        <f t="shared" si="1"/>
        <v>69.0128215434084</v>
      </c>
      <c r="J52" s="14"/>
    </row>
    <row r="53" ht="20" customHeight="1" spans="1:10">
      <c r="A53" s="14" t="s">
        <v>118</v>
      </c>
      <c r="B53" s="14" t="s">
        <v>99</v>
      </c>
      <c r="C53" s="14" t="s">
        <v>1006</v>
      </c>
      <c r="D53" s="14">
        <v>114</v>
      </c>
      <c r="E53" s="14">
        <v>9</v>
      </c>
      <c r="F53" s="14">
        <v>18</v>
      </c>
      <c r="G53" s="14">
        <v>84.85</v>
      </c>
      <c r="H53" s="16">
        <v>84.9864147909968</v>
      </c>
      <c r="I53" s="16">
        <f t="shared" si="1"/>
        <v>70.9932073954984</v>
      </c>
      <c r="J53" s="14"/>
    </row>
    <row r="54" ht="20" customHeight="1" spans="1:10">
      <c r="A54" s="14" t="s">
        <v>118</v>
      </c>
      <c r="B54" s="14" t="s">
        <v>99</v>
      </c>
      <c r="C54" s="14" t="s">
        <v>1007</v>
      </c>
      <c r="D54" s="14">
        <v>114.5</v>
      </c>
      <c r="E54" s="14">
        <v>9</v>
      </c>
      <c r="F54" s="14">
        <v>21</v>
      </c>
      <c r="G54" s="14">
        <v>78.07</v>
      </c>
      <c r="H54" s="16">
        <v>78.1955144694534</v>
      </c>
      <c r="I54" s="16">
        <f t="shared" si="1"/>
        <v>67.7227572347267</v>
      </c>
      <c r="J54" s="14"/>
    </row>
    <row r="55" ht="20" customHeight="1" spans="1:10">
      <c r="A55" s="14" t="s">
        <v>118</v>
      </c>
      <c r="B55" s="14" t="s">
        <v>99</v>
      </c>
      <c r="C55" s="14" t="s">
        <v>1008</v>
      </c>
      <c r="D55" s="14">
        <v>124.5</v>
      </c>
      <c r="E55" s="14">
        <v>9</v>
      </c>
      <c r="F55" s="14">
        <v>25</v>
      </c>
      <c r="G55" s="14">
        <v>78.75</v>
      </c>
      <c r="H55" s="16">
        <v>78.8766077170418</v>
      </c>
      <c r="I55" s="16">
        <f t="shared" si="1"/>
        <v>70.5633038585209</v>
      </c>
      <c r="J55" s="14"/>
    </row>
    <row r="56" ht="20" customHeight="1" spans="1:10">
      <c r="A56" s="14" t="s">
        <v>118</v>
      </c>
      <c r="B56" s="14" t="s">
        <v>99</v>
      </c>
      <c r="C56" s="14" t="s">
        <v>1009</v>
      </c>
      <c r="D56" s="14">
        <v>115.5</v>
      </c>
      <c r="E56" s="14">
        <v>9</v>
      </c>
      <c r="F56" s="14">
        <v>26</v>
      </c>
      <c r="G56" s="14">
        <v>77.26</v>
      </c>
      <c r="H56" s="16">
        <v>77.3842122186495</v>
      </c>
      <c r="I56" s="16">
        <f t="shared" si="1"/>
        <v>67.5671061093248</v>
      </c>
      <c r="J56" s="14"/>
    </row>
    <row r="57" ht="20" customHeight="1" spans="1:10">
      <c r="A57" s="14" t="s">
        <v>118</v>
      </c>
      <c r="B57" s="14" t="s">
        <v>99</v>
      </c>
      <c r="C57" s="14" t="s">
        <v>1010</v>
      </c>
      <c r="D57" s="14">
        <v>159</v>
      </c>
      <c r="E57" s="14">
        <v>10</v>
      </c>
      <c r="F57" s="14">
        <v>3</v>
      </c>
      <c r="G57" s="16">
        <v>82.5</v>
      </c>
      <c r="H57" s="16">
        <v>81.8331292100429</v>
      </c>
      <c r="I57" s="16">
        <f t="shared" si="1"/>
        <v>80.6665646050214</v>
      </c>
      <c r="J57" s="14"/>
    </row>
    <row r="58" ht="20" customHeight="1" spans="1:10">
      <c r="A58" s="14" t="s">
        <v>118</v>
      </c>
      <c r="B58" s="14" t="s">
        <v>99</v>
      </c>
      <c r="C58" s="14" t="s">
        <v>1011</v>
      </c>
      <c r="D58" s="14">
        <v>125</v>
      </c>
      <c r="E58" s="14">
        <v>10</v>
      </c>
      <c r="F58" s="14">
        <v>6</v>
      </c>
      <c r="G58" s="14">
        <v>80.67</v>
      </c>
      <c r="H58" s="16">
        <v>80.0179216166565</v>
      </c>
      <c r="I58" s="16">
        <f t="shared" si="1"/>
        <v>71.2589608083282</v>
      </c>
      <c r="J58" s="14"/>
    </row>
    <row r="59" ht="20" customHeight="1" spans="1:10">
      <c r="A59" s="14" t="s">
        <v>118</v>
      </c>
      <c r="B59" s="14" t="s">
        <v>99</v>
      </c>
      <c r="C59" s="14" t="s">
        <v>1012</v>
      </c>
      <c r="D59" s="14">
        <v>127.5</v>
      </c>
      <c r="E59" s="14">
        <v>10</v>
      </c>
      <c r="F59" s="14">
        <v>11</v>
      </c>
      <c r="G59" s="14">
        <v>77.33</v>
      </c>
      <c r="H59" s="16">
        <v>76.7049197795468</v>
      </c>
      <c r="I59" s="16">
        <f t="shared" si="1"/>
        <v>70.2274598897734</v>
      </c>
      <c r="J59" s="14"/>
    </row>
    <row r="60" ht="20" customHeight="1" spans="1:10">
      <c r="A60" s="14" t="s">
        <v>11</v>
      </c>
      <c r="B60" s="14" t="s">
        <v>1013</v>
      </c>
      <c r="C60" s="14" t="s">
        <v>1014</v>
      </c>
      <c r="D60" s="14">
        <v>98</v>
      </c>
      <c r="E60" s="14">
        <v>14</v>
      </c>
      <c r="F60" s="14">
        <v>1</v>
      </c>
      <c r="G60" s="14">
        <v>84</v>
      </c>
      <c r="H60" s="14"/>
      <c r="I60" s="16">
        <f>D60*0.25+G60*0.5</f>
        <v>66.5</v>
      </c>
      <c r="J60" s="14"/>
    </row>
    <row r="61" ht="20" customHeight="1" spans="1:10">
      <c r="A61" s="14" t="s">
        <v>11</v>
      </c>
      <c r="B61" s="14" t="s">
        <v>1013</v>
      </c>
      <c r="C61" s="14" t="s">
        <v>1015</v>
      </c>
      <c r="D61" s="14">
        <v>118</v>
      </c>
      <c r="E61" s="14">
        <v>14</v>
      </c>
      <c r="F61" s="14">
        <v>2</v>
      </c>
      <c r="G61" s="14">
        <v>81</v>
      </c>
      <c r="H61" s="14"/>
      <c r="I61" s="16">
        <f>D61*0.25+G61*0.5</f>
        <v>70</v>
      </c>
      <c r="J61" s="14"/>
    </row>
    <row r="62" ht="20" customHeight="1" spans="1:10">
      <c r="A62" s="14" t="s">
        <v>158</v>
      </c>
      <c r="B62" s="14" t="s">
        <v>149</v>
      </c>
      <c r="C62" s="20" t="s">
        <v>1016</v>
      </c>
      <c r="D62" s="14">
        <v>138.5</v>
      </c>
      <c r="E62" s="14">
        <v>21</v>
      </c>
      <c r="F62" s="14">
        <v>16</v>
      </c>
      <c r="G62" s="14">
        <v>88.67</v>
      </c>
      <c r="H62" s="14"/>
      <c r="I62" s="16">
        <f>D62/2*0.4+G62*0.6</f>
        <v>80.902</v>
      </c>
      <c r="J62" s="14"/>
    </row>
    <row r="63" ht="20" customHeight="1" spans="1:10">
      <c r="A63" s="14" t="s">
        <v>141</v>
      </c>
      <c r="B63" s="14" t="s">
        <v>138</v>
      </c>
      <c r="C63" s="20" t="s">
        <v>1017</v>
      </c>
      <c r="D63" s="14">
        <v>82</v>
      </c>
      <c r="E63" s="14">
        <v>24</v>
      </c>
      <c r="F63" s="14">
        <v>7</v>
      </c>
      <c r="G63" s="14">
        <v>82.77</v>
      </c>
      <c r="H63" s="14"/>
      <c r="I63" s="16">
        <f>D63/2*0.4+G63*0.6</f>
        <v>66.062</v>
      </c>
      <c r="J63" s="14"/>
    </row>
    <row r="64" ht="20" customHeight="1" spans="1:10">
      <c r="A64" s="14" t="s">
        <v>787</v>
      </c>
      <c r="B64" s="14" t="s">
        <v>788</v>
      </c>
      <c r="C64" s="20" t="s">
        <v>1018</v>
      </c>
      <c r="D64" s="14">
        <v>41.5</v>
      </c>
      <c r="E64" s="21">
        <v>2</v>
      </c>
      <c r="F64" s="21">
        <v>17</v>
      </c>
      <c r="G64" s="21">
        <v>69</v>
      </c>
      <c r="H64" s="22">
        <f>70.82/69.79*G64</f>
        <v>70.0183407364952</v>
      </c>
      <c r="I64" s="22">
        <f>D64*0.4+H64*0.6</f>
        <v>58.6110044418971</v>
      </c>
      <c r="J64" s="21"/>
    </row>
    <row r="65" ht="20" customHeight="1" spans="1:10">
      <c r="A65" s="14" t="s">
        <v>787</v>
      </c>
      <c r="B65" s="14" t="s">
        <v>788</v>
      </c>
      <c r="C65" s="20" t="s">
        <v>1019</v>
      </c>
      <c r="D65" s="14">
        <v>54.5</v>
      </c>
      <c r="E65" s="21">
        <v>8</v>
      </c>
      <c r="F65" s="21">
        <v>14</v>
      </c>
      <c r="G65" s="21">
        <v>64.17</v>
      </c>
      <c r="H65" s="22">
        <f>70.82/68.85*G65</f>
        <v>66.006091503268</v>
      </c>
      <c r="I65" s="22">
        <f>D65*0.4+H65*0.6</f>
        <v>61.4036549019608</v>
      </c>
      <c r="J65" s="21"/>
    </row>
  </sheetData>
  <mergeCells count="1">
    <mergeCell ref="A1:J1"/>
  </mergeCells>
  <pageMargins left="0.511805555555556" right="0.75" top="1" bottom="0.550694444444444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opLeftCell="A18" workbookViewId="0">
      <selection activeCell="E29" sqref="E29"/>
    </sheetView>
  </sheetViews>
  <sheetFormatPr defaultColWidth="9" defaultRowHeight="27" customHeight="1"/>
  <cols>
    <col min="1" max="1" width="4.375" style="1" customWidth="1"/>
    <col min="2" max="2" width="8.375" style="1" customWidth="1"/>
    <col min="3" max="3" width="4.75" style="1" customWidth="1"/>
    <col min="4" max="4" width="7.75" style="1" customWidth="1"/>
    <col min="5" max="5" width="17.625" style="1" customWidth="1"/>
    <col min="6" max="6" width="9" style="1"/>
    <col min="7" max="7" width="7.125" style="1" customWidth="1"/>
    <col min="8" max="8" width="7.375" style="1" customWidth="1"/>
    <col min="9" max="9" width="10.375" style="3" customWidth="1"/>
    <col min="10" max="10" width="7.25" style="1" customWidth="1"/>
    <col min="11" max="11" width="7.625" style="1" customWidth="1"/>
    <col min="12" max="13" width="9" style="1"/>
    <col min="14" max="14" width="10.375" style="4" customWidth="1"/>
    <col min="15" max="15" width="8.75" style="4" customWidth="1"/>
    <col min="16" max="16353" width="9" style="1"/>
  </cols>
  <sheetData>
    <row r="1" s="1" customFormat="1" customHeight="1" spans="1:16">
      <c r="A1" s="5" t="s">
        <v>1020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customHeight="1" spans="1:16">
      <c r="A2" s="6" t="s">
        <v>1021</v>
      </c>
      <c r="B2" s="6" t="s">
        <v>3</v>
      </c>
      <c r="C2" s="6" t="s">
        <v>1022</v>
      </c>
      <c r="D2" s="6" t="s">
        <v>1023</v>
      </c>
      <c r="E2" s="6" t="s">
        <v>1024</v>
      </c>
      <c r="F2" s="6" t="s">
        <v>1025</v>
      </c>
      <c r="G2" s="6" t="s">
        <v>1026</v>
      </c>
      <c r="H2" s="6" t="s">
        <v>956</v>
      </c>
      <c r="I2" s="8" t="s">
        <v>1027</v>
      </c>
      <c r="J2" s="9" t="s">
        <v>5</v>
      </c>
      <c r="K2" s="9" t="s">
        <v>6</v>
      </c>
      <c r="L2" s="9" t="s">
        <v>7</v>
      </c>
      <c r="M2" s="10" t="s">
        <v>8</v>
      </c>
      <c r="N2" s="11" t="s">
        <v>1028</v>
      </c>
      <c r="O2" s="10" t="s">
        <v>9</v>
      </c>
      <c r="P2" s="12" t="s">
        <v>10</v>
      </c>
    </row>
    <row r="3" s="1" customFormat="1" customHeight="1" spans="1:16">
      <c r="A3" s="7">
        <v>1</v>
      </c>
      <c r="B3" s="7" t="s">
        <v>1029</v>
      </c>
      <c r="C3" s="7" t="s">
        <v>1030</v>
      </c>
      <c r="D3" s="7" t="s">
        <v>1031</v>
      </c>
      <c r="E3" s="7" t="s">
        <v>1032</v>
      </c>
      <c r="F3" s="7" t="s">
        <v>1033</v>
      </c>
      <c r="G3" s="7">
        <v>53</v>
      </c>
      <c r="H3" s="7">
        <v>105</v>
      </c>
      <c r="I3" s="13">
        <v>105.073211161249</v>
      </c>
      <c r="J3" s="14">
        <v>2</v>
      </c>
      <c r="K3" s="14">
        <v>27</v>
      </c>
      <c r="L3" s="14">
        <v>82.33</v>
      </c>
      <c r="M3" s="15">
        <v>81.0319159101768</v>
      </c>
      <c r="N3" s="16">
        <f>82.09/82.4*M3</f>
        <v>80.7270628284759</v>
      </c>
      <c r="O3" s="16">
        <f t="shared" ref="O3:O26" si="0">N3*0.5+I3*0.25</f>
        <v>66.6318342045502</v>
      </c>
      <c r="P3" s="14"/>
    </row>
    <row r="4" s="1" customFormat="1" customHeight="1" spans="1:16">
      <c r="A4" s="7">
        <v>2</v>
      </c>
      <c r="B4" s="7" t="s">
        <v>1034</v>
      </c>
      <c r="C4" s="7" t="s">
        <v>1030</v>
      </c>
      <c r="D4" s="7" t="s">
        <v>1031</v>
      </c>
      <c r="E4" s="7" t="s">
        <v>1032</v>
      </c>
      <c r="F4" s="7" t="s">
        <v>1035</v>
      </c>
      <c r="G4" s="7">
        <v>40</v>
      </c>
      <c r="H4" s="7">
        <v>105</v>
      </c>
      <c r="I4" s="13">
        <v>105.055253706603</v>
      </c>
      <c r="J4" s="14">
        <v>4</v>
      </c>
      <c r="K4" s="14">
        <v>22</v>
      </c>
      <c r="L4" s="14">
        <v>79</v>
      </c>
      <c r="M4" s="15">
        <v>78.7419862102335</v>
      </c>
      <c r="N4" s="16">
        <f>82.09/82.4*M4</f>
        <v>78.4457481553163</v>
      </c>
      <c r="O4" s="16">
        <f t="shared" si="0"/>
        <v>65.4866875043089</v>
      </c>
      <c r="P4" s="14"/>
    </row>
    <row r="5" s="1" customFormat="1" customHeight="1" spans="1:16">
      <c r="A5" s="7">
        <v>3</v>
      </c>
      <c r="B5" s="7" t="s">
        <v>1036</v>
      </c>
      <c r="C5" s="7" t="s">
        <v>1037</v>
      </c>
      <c r="D5" s="7" t="s">
        <v>1038</v>
      </c>
      <c r="E5" s="7" t="s">
        <v>1032</v>
      </c>
      <c r="F5" s="7" t="s">
        <v>1039</v>
      </c>
      <c r="G5" s="7">
        <v>56.5</v>
      </c>
      <c r="H5" s="7">
        <v>120.5</v>
      </c>
      <c r="I5" s="13">
        <v>114.104469091502</v>
      </c>
      <c r="J5" s="14">
        <v>8</v>
      </c>
      <c r="K5" s="14">
        <v>6</v>
      </c>
      <c r="L5" s="14">
        <v>78.83</v>
      </c>
      <c r="M5" s="16">
        <v>79.0349306759099</v>
      </c>
      <c r="N5" s="16">
        <f>82.09/80.99*M5</f>
        <v>80.1083770735331</v>
      </c>
      <c r="O5" s="16">
        <f t="shared" si="0"/>
        <v>68.580305809642</v>
      </c>
      <c r="P5" s="14"/>
    </row>
    <row r="6" s="1" customFormat="1" customHeight="1" spans="1:16">
      <c r="A6" s="7">
        <v>4</v>
      </c>
      <c r="B6" s="7" t="s">
        <v>1040</v>
      </c>
      <c r="C6" s="7" t="s">
        <v>1037</v>
      </c>
      <c r="D6" s="7" t="s">
        <v>1041</v>
      </c>
      <c r="E6" s="7" t="s">
        <v>1042</v>
      </c>
      <c r="F6" s="7" t="s">
        <v>1043</v>
      </c>
      <c r="G6" s="7">
        <v>50.5</v>
      </c>
      <c r="H6" s="7">
        <v>116</v>
      </c>
      <c r="I6" s="13">
        <v>119.49046308131</v>
      </c>
      <c r="J6" s="14">
        <v>7</v>
      </c>
      <c r="K6" s="14">
        <v>33</v>
      </c>
      <c r="L6" s="14">
        <v>84.67</v>
      </c>
      <c r="M6" s="16">
        <v>84.5872740595994</v>
      </c>
      <c r="N6" s="16">
        <f>82.09/81.8*M6</f>
        <v>84.8871555935516</v>
      </c>
      <c r="O6" s="16">
        <f t="shared" si="0"/>
        <v>72.3161935671033</v>
      </c>
      <c r="P6" s="14"/>
    </row>
    <row r="7" s="1" customFormat="1" customHeight="1" spans="1:16">
      <c r="A7" s="7">
        <v>5</v>
      </c>
      <c r="B7" s="7" t="s">
        <v>1044</v>
      </c>
      <c r="C7" s="7" t="s">
        <v>1037</v>
      </c>
      <c r="D7" s="7" t="s">
        <v>1038</v>
      </c>
      <c r="E7" s="7" t="s">
        <v>1042</v>
      </c>
      <c r="F7" s="7" t="s">
        <v>1045</v>
      </c>
      <c r="G7" s="7">
        <v>62.5</v>
      </c>
      <c r="H7" s="7">
        <v>130.5</v>
      </c>
      <c r="I7" s="13">
        <v>123.425297667591</v>
      </c>
      <c r="J7" s="14">
        <v>10</v>
      </c>
      <c r="K7" s="14">
        <v>9</v>
      </c>
      <c r="L7" s="14">
        <v>77.83</v>
      </c>
      <c r="M7" s="16">
        <v>77.2008781383956</v>
      </c>
      <c r="N7" s="16">
        <f>82.09/80.99*M7</f>
        <v>78.2494145744029</v>
      </c>
      <c r="O7" s="16">
        <f t="shared" si="0"/>
        <v>69.9810317040992</v>
      </c>
      <c r="P7" s="14"/>
    </row>
    <row r="8" s="1" customFormat="1" customHeight="1" spans="1:16">
      <c r="A8" s="7">
        <v>6</v>
      </c>
      <c r="B8" s="7" t="s">
        <v>1046</v>
      </c>
      <c r="C8" s="7" t="s">
        <v>1037</v>
      </c>
      <c r="D8" s="7" t="s">
        <v>1047</v>
      </c>
      <c r="E8" s="7" t="s">
        <v>1042</v>
      </c>
      <c r="F8" s="7" t="s">
        <v>1039</v>
      </c>
      <c r="G8" s="7">
        <v>71</v>
      </c>
      <c r="H8" s="7">
        <v>135</v>
      </c>
      <c r="I8" s="13">
        <v>125.719881685187</v>
      </c>
      <c r="J8" s="14">
        <v>13</v>
      </c>
      <c r="K8" s="14">
        <v>21</v>
      </c>
      <c r="L8" s="14">
        <v>84.17</v>
      </c>
      <c r="M8" s="14"/>
      <c r="N8" s="16">
        <f>82.09/84*L8</f>
        <v>82.2561345238095</v>
      </c>
      <c r="O8" s="16">
        <f t="shared" si="0"/>
        <v>72.5580376832015</v>
      </c>
      <c r="P8" s="14"/>
    </row>
    <row r="9" s="1" customFormat="1" customHeight="1" spans="1:16">
      <c r="A9" s="7">
        <v>7</v>
      </c>
      <c r="B9" s="7" t="s">
        <v>1048</v>
      </c>
      <c r="C9" s="7" t="s">
        <v>1037</v>
      </c>
      <c r="D9" s="7" t="s">
        <v>1031</v>
      </c>
      <c r="E9" s="7" t="s">
        <v>1049</v>
      </c>
      <c r="F9" s="7" t="s">
        <v>1050</v>
      </c>
      <c r="G9" s="7">
        <v>48</v>
      </c>
      <c r="H9" s="7">
        <v>102.5</v>
      </c>
      <c r="I9" s="13">
        <v>102.566304447923</v>
      </c>
      <c r="J9" s="14">
        <v>3</v>
      </c>
      <c r="K9" s="14">
        <v>21</v>
      </c>
      <c r="L9" s="14">
        <v>79.33</v>
      </c>
      <c r="M9" s="15">
        <v>79.4553543211377</v>
      </c>
      <c r="N9" s="16">
        <f>82.09/82.4*M9</f>
        <v>79.1564324784247</v>
      </c>
      <c r="O9" s="16">
        <f t="shared" si="0"/>
        <v>65.2197923511931</v>
      </c>
      <c r="P9" s="14"/>
    </row>
    <row r="10" s="1" customFormat="1" customHeight="1" spans="1:16">
      <c r="A10" s="7">
        <v>8</v>
      </c>
      <c r="B10" s="7" t="s">
        <v>1051</v>
      </c>
      <c r="C10" s="7" t="s">
        <v>1037</v>
      </c>
      <c r="D10" s="7" t="s">
        <v>1038</v>
      </c>
      <c r="E10" s="7" t="s">
        <v>1049</v>
      </c>
      <c r="F10" s="7" t="s">
        <v>1052</v>
      </c>
      <c r="G10" s="7">
        <v>72</v>
      </c>
      <c r="H10" s="7">
        <v>151.5</v>
      </c>
      <c r="I10" s="13">
        <v>143.349942913065</v>
      </c>
      <c r="J10" s="14">
        <v>9</v>
      </c>
      <c r="K10" s="14">
        <v>30</v>
      </c>
      <c r="L10" s="14">
        <v>81.64</v>
      </c>
      <c r="M10" s="16">
        <v>81.7712540192926</v>
      </c>
      <c r="N10" s="16">
        <f>82.09/80.99*M10</f>
        <v>82.8818649517685</v>
      </c>
      <c r="O10" s="16">
        <f t="shared" si="0"/>
        <v>77.2784182041505</v>
      </c>
      <c r="P10" s="14"/>
    </row>
    <row r="11" s="1" customFormat="1" customHeight="1" spans="1:16">
      <c r="A11" s="7">
        <v>9</v>
      </c>
      <c r="B11" s="7" t="s">
        <v>1053</v>
      </c>
      <c r="C11" s="7" t="s">
        <v>1037</v>
      </c>
      <c r="D11" s="7" t="s">
        <v>1041</v>
      </c>
      <c r="E11" s="7" t="s">
        <v>1054</v>
      </c>
      <c r="F11" s="7" t="s">
        <v>1055</v>
      </c>
      <c r="G11" s="7">
        <v>51.5</v>
      </c>
      <c r="H11" s="7">
        <v>125.5</v>
      </c>
      <c r="I11" s="13">
        <v>129.059581162128</v>
      </c>
      <c r="J11" s="14">
        <v>5</v>
      </c>
      <c r="K11" s="14">
        <v>26</v>
      </c>
      <c r="L11" s="14">
        <v>87.5</v>
      </c>
      <c r="M11" s="16">
        <v>88.3532897173188</v>
      </c>
      <c r="N11" s="16">
        <f t="shared" ref="N7:N13" si="1">82.09/81.8*M11</f>
        <v>88.6665226515245</v>
      </c>
      <c r="O11" s="16">
        <f t="shared" si="0"/>
        <v>76.5981566162943</v>
      </c>
      <c r="P11" s="14"/>
    </row>
    <row r="12" s="1" customFormat="1" customHeight="1" spans="1:16">
      <c r="A12" s="7">
        <v>10</v>
      </c>
      <c r="B12" s="7" t="s">
        <v>1056</v>
      </c>
      <c r="C12" s="7" t="s">
        <v>1030</v>
      </c>
      <c r="D12" s="7" t="s">
        <v>1041</v>
      </c>
      <c r="E12" s="7" t="s">
        <v>1054</v>
      </c>
      <c r="F12" s="7" t="s">
        <v>1057</v>
      </c>
      <c r="G12" s="7">
        <v>45.5</v>
      </c>
      <c r="H12" s="7">
        <v>115</v>
      </c>
      <c r="I12" s="13">
        <v>118.14487267722</v>
      </c>
      <c r="J12" s="14">
        <v>6</v>
      </c>
      <c r="K12" s="14">
        <v>14</v>
      </c>
      <c r="L12" s="14">
        <v>83.67</v>
      </c>
      <c r="M12" s="16">
        <v>82.9299163940385</v>
      </c>
      <c r="N12" s="16">
        <f t="shared" si="1"/>
        <v>83.2239222101054</v>
      </c>
      <c r="O12" s="16">
        <f t="shared" si="0"/>
        <v>71.1481792743577</v>
      </c>
      <c r="P12" s="14"/>
    </row>
    <row r="13" s="1" customFormat="1" customHeight="1" spans="1:16">
      <c r="A13" s="7">
        <v>11</v>
      </c>
      <c r="B13" s="7" t="s">
        <v>1058</v>
      </c>
      <c r="C13" s="7" t="s">
        <v>1037</v>
      </c>
      <c r="D13" s="7" t="s">
        <v>1041</v>
      </c>
      <c r="E13" s="7" t="s">
        <v>1054</v>
      </c>
      <c r="F13" s="7" t="s">
        <v>1057</v>
      </c>
      <c r="G13" s="7">
        <v>50</v>
      </c>
      <c r="H13" s="7">
        <v>119.5</v>
      </c>
      <c r="I13" s="13">
        <v>122.955904040901</v>
      </c>
      <c r="J13" s="14">
        <v>6</v>
      </c>
      <c r="K13" s="14">
        <v>28</v>
      </c>
      <c r="L13" s="14">
        <v>80.67</v>
      </c>
      <c r="M13" s="16">
        <v>79.9564521992003</v>
      </c>
      <c r="N13" s="16">
        <f t="shared" si="1"/>
        <v>80.2399163940385</v>
      </c>
      <c r="O13" s="16">
        <f t="shared" si="0"/>
        <v>70.8589342072445</v>
      </c>
      <c r="P13" s="14"/>
    </row>
    <row r="14" s="1" customFormat="1" customHeight="1" spans="1:16">
      <c r="A14" s="7">
        <v>12</v>
      </c>
      <c r="B14" s="7" t="s">
        <v>1059</v>
      </c>
      <c r="C14" s="7" t="s">
        <v>1037</v>
      </c>
      <c r="D14" s="7" t="s">
        <v>1031</v>
      </c>
      <c r="E14" s="7" t="s">
        <v>1060</v>
      </c>
      <c r="F14" s="7" t="s">
        <v>1061</v>
      </c>
      <c r="G14" s="7">
        <v>63</v>
      </c>
      <c r="H14" s="7">
        <v>132</v>
      </c>
      <c r="I14" s="13">
        <v>132.087024587899</v>
      </c>
      <c r="J14" s="14">
        <v>2</v>
      </c>
      <c r="K14" s="14">
        <v>3</v>
      </c>
      <c r="L14" s="14">
        <v>84.67</v>
      </c>
      <c r="M14" s="15">
        <v>83.3350215002389</v>
      </c>
      <c r="N14" s="16">
        <f>82.09/82.4*M14</f>
        <v>83.0215038222647</v>
      </c>
      <c r="O14" s="16">
        <f t="shared" si="0"/>
        <v>74.5325080581071</v>
      </c>
      <c r="P14" s="14"/>
    </row>
    <row r="15" s="1" customFormat="1" customHeight="1" spans="1:16">
      <c r="A15" s="7">
        <v>13</v>
      </c>
      <c r="B15" s="7" t="s">
        <v>1062</v>
      </c>
      <c r="C15" s="7" t="s">
        <v>1037</v>
      </c>
      <c r="D15" s="7" t="s">
        <v>1038</v>
      </c>
      <c r="E15" s="7" t="s">
        <v>1060</v>
      </c>
      <c r="F15" s="7" t="s">
        <v>1063</v>
      </c>
      <c r="G15" s="7">
        <v>62</v>
      </c>
      <c r="H15" s="7">
        <v>128</v>
      </c>
      <c r="I15" s="13">
        <v>120.98189528625</v>
      </c>
      <c r="J15" s="14">
        <v>8</v>
      </c>
      <c r="K15" s="14">
        <v>15</v>
      </c>
      <c r="L15" s="14">
        <v>81.83</v>
      </c>
      <c r="M15" s="16">
        <v>82.0427296360485</v>
      </c>
      <c r="N15" s="16">
        <f>82.09/80.99*M15</f>
        <v>83.1570277296361</v>
      </c>
      <c r="O15" s="16">
        <f t="shared" si="0"/>
        <v>71.8239876863805</v>
      </c>
      <c r="P15" s="14"/>
    </row>
    <row r="16" s="1" customFormat="1" customHeight="1" spans="1:16">
      <c r="A16" s="7">
        <v>14</v>
      </c>
      <c r="B16" s="7" t="s">
        <v>1064</v>
      </c>
      <c r="C16" s="7" t="s">
        <v>1037</v>
      </c>
      <c r="D16" s="7" t="s">
        <v>1047</v>
      </c>
      <c r="E16" s="7" t="s">
        <v>1060</v>
      </c>
      <c r="F16" s="7" t="s">
        <v>1065</v>
      </c>
      <c r="G16" s="7">
        <v>72</v>
      </c>
      <c r="H16" s="7">
        <v>143.5</v>
      </c>
      <c r="I16" s="13">
        <v>134.02</v>
      </c>
      <c r="J16" s="14">
        <v>13</v>
      </c>
      <c r="K16" s="14">
        <v>19</v>
      </c>
      <c r="L16" s="14">
        <v>85.5</v>
      </c>
      <c r="M16" s="14"/>
      <c r="N16" s="16">
        <f>82.09/84*L16</f>
        <v>83.5558928571429</v>
      </c>
      <c r="O16" s="16">
        <f t="shared" si="0"/>
        <v>75.2829464285714</v>
      </c>
      <c r="P16" s="14"/>
    </row>
    <row r="17" s="1" customFormat="1" customHeight="1" spans="1:16">
      <c r="A17" s="7">
        <v>15</v>
      </c>
      <c r="B17" s="7" t="s">
        <v>1066</v>
      </c>
      <c r="C17" s="7" t="s">
        <v>1037</v>
      </c>
      <c r="D17" s="7" t="s">
        <v>1031</v>
      </c>
      <c r="E17" s="7" t="s">
        <v>1067</v>
      </c>
      <c r="F17" s="7" t="s">
        <v>1033</v>
      </c>
      <c r="G17" s="7">
        <v>50</v>
      </c>
      <c r="H17" s="7">
        <v>102</v>
      </c>
      <c r="I17" s="13">
        <v>102.069067133254</v>
      </c>
      <c r="J17" s="14">
        <v>3</v>
      </c>
      <c r="K17" s="14">
        <v>28</v>
      </c>
      <c r="L17" s="14">
        <v>79</v>
      </c>
      <c r="M17" s="15">
        <v>79.1248328673879</v>
      </c>
      <c r="N17" s="16">
        <f>82.09/82.4*M17</f>
        <v>78.8271544913091</v>
      </c>
      <c r="O17" s="16">
        <f t="shared" si="0"/>
        <v>64.9308440289681</v>
      </c>
      <c r="P17" s="14"/>
    </row>
    <row r="18" s="1" customFormat="1" customHeight="1" spans="1:16">
      <c r="A18" s="7">
        <v>16</v>
      </c>
      <c r="B18" s="7" t="s">
        <v>1068</v>
      </c>
      <c r="C18" s="7" t="s">
        <v>1030</v>
      </c>
      <c r="D18" s="7" t="s">
        <v>1031</v>
      </c>
      <c r="E18" s="7" t="s">
        <v>1069</v>
      </c>
      <c r="F18" s="7" t="s">
        <v>1070</v>
      </c>
      <c r="G18" s="7">
        <v>52.5</v>
      </c>
      <c r="H18" s="7">
        <v>89</v>
      </c>
      <c r="I18" s="13">
        <v>89.0725204899162</v>
      </c>
      <c r="J18" s="14">
        <v>1</v>
      </c>
      <c r="K18" s="14">
        <v>17</v>
      </c>
      <c r="L18" s="14">
        <v>78</v>
      </c>
      <c r="M18" s="15">
        <v>79.4069681245367</v>
      </c>
      <c r="N18" s="16">
        <f>82.09/82.4*M18</f>
        <v>79.1082283172721</v>
      </c>
      <c r="O18" s="16">
        <f t="shared" si="0"/>
        <v>61.8222442811151</v>
      </c>
      <c r="P18" s="14"/>
    </row>
    <row r="19" s="1" customFormat="1" customHeight="1" spans="1:16">
      <c r="A19" s="7">
        <v>17</v>
      </c>
      <c r="B19" s="7" t="s">
        <v>1071</v>
      </c>
      <c r="C19" s="7" t="s">
        <v>1037</v>
      </c>
      <c r="D19" s="7" t="s">
        <v>1031</v>
      </c>
      <c r="E19" s="7" t="s">
        <v>1069</v>
      </c>
      <c r="F19" s="7" t="s">
        <v>1072</v>
      </c>
      <c r="G19" s="7">
        <v>47</v>
      </c>
      <c r="H19" s="7">
        <v>117</v>
      </c>
      <c r="I19" s="13">
        <v>117.064923105258</v>
      </c>
      <c r="J19" s="14">
        <v>4</v>
      </c>
      <c r="K19" s="14">
        <v>6</v>
      </c>
      <c r="L19" s="14">
        <v>85</v>
      </c>
      <c r="M19" s="15">
        <v>84.7223902262006</v>
      </c>
      <c r="N19" s="16">
        <f>82.09/82.4*M19</f>
        <v>84.4036530785049</v>
      </c>
      <c r="O19" s="16">
        <f t="shared" si="0"/>
        <v>71.468057315567</v>
      </c>
      <c r="P19" s="14"/>
    </row>
    <row r="20" s="1" customFormat="1" customHeight="1" spans="1:16">
      <c r="A20" s="7">
        <v>18</v>
      </c>
      <c r="B20" s="7" t="s">
        <v>1073</v>
      </c>
      <c r="C20" s="7" t="s">
        <v>1030</v>
      </c>
      <c r="D20" s="7" t="s">
        <v>1041</v>
      </c>
      <c r="E20" s="7" t="s">
        <v>1069</v>
      </c>
      <c r="F20" s="7" t="s">
        <v>1074</v>
      </c>
      <c r="G20" s="7">
        <v>45.5</v>
      </c>
      <c r="H20" s="7">
        <v>106.5</v>
      </c>
      <c r="I20" s="13">
        <v>109.64487267722</v>
      </c>
      <c r="J20" s="14">
        <v>7</v>
      </c>
      <c r="K20" s="14">
        <v>8</v>
      </c>
      <c r="L20" s="14">
        <v>87</v>
      </c>
      <c r="M20" s="16">
        <v>86.9149975574011</v>
      </c>
      <c r="N20" s="16">
        <f>82.09/81.8*M20</f>
        <v>87.2231314118222</v>
      </c>
      <c r="O20" s="16">
        <f t="shared" si="0"/>
        <v>71.0227838752161</v>
      </c>
      <c r="P20" s="14"/>
    </row>
    <row r="21" s="1" customFormat="1" customHeight="1" spans="1:16">
      <c r="A21" s="7">
        <v>19</v>
      </c>
      <c r="B21" s="7" t="s">
        <v>1075</v>
      </c>
      <c r="C21" s="7" t="s">
        <v>1037</v>
      </c>
      <c r="D21" s="7" t="s">
        <v>1031</v>
      </c>
      <c r="E21" s="7" t="s">
        <v>1076</v>
      </c>
      <c r="F21" s="7" t="s">
        <v>1077</v>
      </c>
      <c r="G21" s="7">
        <v>62</v>
      </c>
      <c r="H21" s="7">
        <v>115</v>
      </c>
      <c r="I21" s="13">
        <v>115.085643245234</v>
      </c>
      <c r="J21" s="14">
        <v>2</v>
      </c>
      <c r="K21" s="14">
        <v>9</v>
      </c>
      <c r="L21" s="14">
        <v>82.17</v>
      </c>
      <c r="M21" s="15">
        <v>80.8744386048734</v>
      </c>
      <c r="N21" s="16">
        <f t="shared" ref="N20:N25" si="2">82.09/82.4*M21</f>
        <v>80.5701779741997</v>
      </c>
      <c r="O21" s="16">
        <f t="shared" si="0"/>
        <v>69.0564997984084</v>
      </c>
      <c r="P21" s="14"/>
    </row>
    <row r="22" s="1" customFormat="1" customHeight="1" spans="1:16">
      <c r="A22" s="7">
        <v>20</v>
      </c>
      <c r="B22" s="7" t="s">
        <v>1078</v>
      </c>
      <c r="C22" s="7" t="s">
        <v>1030</v>
      </c>
      <c r="D22" s="7" t="s">
        <v>1031</v>
      </c>
      <c r="E22" s="7" t="s">
        <v>1076</v>
      </c>
      <c r="F22" s="7" t="s">
        <v>1079</v>
      </c>
      <c r="G22" s="7">
        <v>42</v>
      </c>
      <c r="H22" s="7">
        <v>85</v>
      </c>
      <c r="I22" s="13">
        <v>85.058016391933</v>
      </c>
      <c r="J22" s="14">
        <v>4</v>
      </c>
      <c r="K22" s="14">
        <v>3</v>
      </c>
      <c r="L22" s="14">
        <v>75.83</v>
      </c>
      <c r="M22" s="15">
        <v>75.5823394217975</v>
      </c>
      <c r="N22" s="16">
        <f t="shared" si="2"/>
        <v>75.297988387565</v>
      </c>
      <c r="O22" s="16">
        <f t="shared" si="0"/>
        <v>58.9134982917658</v>
      </c>
      <c r="P22" s="14"/>
    </row>
    <row r="23" s="1" customFormat="1" customHeight="1" spans="1:16">
      <c r="A23" s="7">
        <v>21</v>
      </c>
      <c r="B23" s="7" t="s">
        <v>1080</v>
      </c>
      <c r="C23" s="7" t="s">
        <v>1037</v>
      </c>
      <c r="D23" s="7" t="s">
        <v>1041</v>
      </c>
      <c r="E23" s="7" t="s">
        <v>1076</v>
      </c>
      <c r="F23" s="7" t="s">
        <v>1081</v>
      </c>
      <c r="G23" s="7">
        <v>33.5</v>
      </c>
      <c r="H23" s="7">
        <v>85</v>
      </c>
      <c r="I23" s="13">
        <v>87.3154557074034</v>
      </c>
      <c r="J23" s="14">
        <v>5</v>
      </c>
      <c r="K23" s="14">
        <v>17</v>
      </c>
      <c r="L23" s="14">
        <v>77.77</v>
      </c>
      <c r="M23" s="16">
        <v>78.528403900753</v>
      </c>
      <c r="N23" s="16">
        <f>82.09/81.8*M23</f>
        <v>78.806805332675</v>
      </c>
      <c r="O23" s="16">
        <f t="shared" si="0"/>
        <v>61.2322665931883</v>
      </c>
      <c r="P23" s="14"/>
    </row>
    <row r="24" s="1" customFormat="1" customHeight="1" spans="1:16">
      <c r="A24" s="7">
        <v>22</v>
      </c>
      <c r="B24" s="7" t="s">
        <v>1082</v>
      </c>
      <c r="C24" s="7" t="s">
        <v>1037</v>
      </c>
      <c r="D24" s="7" t="s">
        <v>1031</v>
      </c>
      <c r="E24" s="7" t="s">
        <v>1083</v>
      </c>
      <c r="F24" s="7" t="s">
        <v>1057</v>
      </c>
      <c r="G24" s="7">
        <v>63.5</v>
      </c>
      <c r="H24" s="7">
        <v>133</v>
      </c>
      <c r="I24" s="13">
        <v>133.087715259232</v>
      </c>
      <c r="J24" s="14">
        <v>1</v>
      </c>
      <c r="K24" s="14">
        <v>2</v>
      </c>
      <c r="L24" s="14">
        <v>78.33</v>
      </c>
      <c r="M24" s="15">
        <v>79.7429206819867</v>
      </c>
      <c r="N24" s="16">
        <f t="shared" si="2"/>
        <v>79.4429169755374</v>
      </c>
      <c r="O24" s="16">
        <f t="shared" si="0"/>
        <v>72.9933873025767</v>
      </c>
      <c r="P24" s="14"/>
    </row>
    <row r="25" s="1" customFormat="1" customHeight="1" spans="1:16">
      <c r="A25" s="7">
        <v>23</v>
      </c>
      <c r="B25" s="7" t="s">
        <v>1084</v>
      </c>
      <c r="C25" s="7" t="s">
        <v>1037</v>
      </c>
      <c r="D25" s="7" t="s">
        <v>1031</v>
      </c>
      <c r="E25" s="7" t="s">
        <v>1083</v>
      </c>
      <c r="F25" s="7" t="s">
        <v>1085</v>
      </c>
      <c r="G25" s="7">
        <v>50</v>
      </c>
      <c r="H25" s="7">
        <v>117.5</v>
      </c>
      <c r="I25" s="13">
        <v>117.569067133254</v>
      </c>
      <c r="J25" s="14">
        <v>3</v>
      </c>
      <c r="K25" s="14">
        <v>2</v>
      </c>
      <c r="L25" s="14">
        <v>84.33</v>
      </c>
      <c r="M25" s="15">
        <v>84.4632551355294</v>
      </c>
      <c r="N25" s="16">
        <f t="shared" si="2"/>
        <v>84.1454928892671</v>
      </c>
      <c r="O25" s="16">
        <f t="shared" si="0"/>
        <v>71.465013227947</v>
      </c>
      <c r="P25" s="14"/>
    </row>
    <row r="26" s="1" customFormat="1" customHeight="1" spans="1:16">
      <c r="A26" s="7">
        <v>24</v>
      </c>
      <c r="B26" s="7" t="s">
        <v>1086</v>
      </c>
      <c r="C26" s="7" t="s">
        <v>1030</v>
      </c>
      <c r="D26" s="7" t="s">
        <v>1041</v>
      </c>
      <c r="E26" s="7" t="s">
        <v>1083</v>
      </c>
      <c r="F26" s="7" t="s">
        <v>1087</v>
      </c>
      <c r="G26" s="7">
        <v>65.5</v>
      </c>
      <c r="H26" s="7">
        <v>112.5</v>
      </c>
      <c r="I26" s="13">
        <v>117.02723429358</v>
      </c>
      <c r="J26" s="14">
        <v>5</v>
      </c>
      <c r="K26" s="14">
        <v>3</v>
      </c>
      <c r="L26" s="14">
        <v>75.5</v>
      </c>
      <c r="M26" s="16">
        <v>76.2362671275151</v>
      </c>
      <c r="N26" s="16">
        <f>82.09/81.8*M26</f>
        <v>76.5065424021726</v>
      </c>
      <c r="O26" s="16">
        <f t="shared" si="0"/>
        <v>67.5100797744813</v>
      </c>
      <c r="P26" s="14"/>
    </row>
  </sheetData>
  <sortState ref="A3:P26">
    <sortCondition ref="E3:E26"/>
    <sortCondition ref="J3:J26"/>
    <sortCondition ref="K3:K26"/>
  </sortState>
  <mergeCells count="1">
    <mergeCell ref="A1:P1"/>
  </mergeCells>
  <pageMargins left="0.511805555555556" right="0.432638888888889" top="0.786805555555556" bottom="0.62986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中小学总表</vt:lpstr>
      <vt:lpstr>幼儿园</vt:lpstr>
      <vt:lpstr>师范定向</vt:lpstr>
      <vt:lpstr>生源地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2021-05-20T00:52:00Z</dcterms:created>
  <dcterms:modified xsi:type="dcterms:W3CDTF">2021-06-01T03:04:10Z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3C8448253A8D409BBFF3B62207011A6D</vt:lpwstr>
  </property>
  <property fmtid="{D5CDD505-2E9C-101B-9397-08002B2CF9AE}" pid="3" name="KSOProductBuildVer">
    <vt:lpwstr>2052-11.1.0.10463</vt:lpwstr>
  </property>
</Properties>
</file>