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980" windowHeight="10500" tabRatio="628"/>
  </bookViews>
  <sheets>
    <sheet name="初中试教科目" sheetId="1" r:id="rId1"/>
    <sheet name="幼儿园" sheetId="2" r:id="rId2"/>
    <sheet name="定单班学前教育" sheetId="8" r:id="rId3"/>
    <sheet name="音乐学科" sheetId="3" r:id="rId4"/>
    <sheet name="体育学科" sheetId="4" r:id="rId5"/>
    <sheet name="小学足球" sheetId="5" r:id="rId6"/>
    <sheet name="美术" sheetId="6" r:id="rId7"/>
    <sheet name="计算机" sheetId="7" r:id="rId8"/>
  </sheets>
  <definedNames>
    <definedName name="_xlnm._FilterDatabase" localSheetId="0" hidden="1">初中试教科目!$A$2:$P$139</definedName>
    <definedName name="_xlnm.Print_Titles" localSheetId="0">初中试教科目!$1:$3</definedName>
    <definedName name="_xlnm.Print_Titles" localSheetId="2">定单班学前教育!$1:$3</definedName>
    <definedName name="_xlnm.Print_Titles" localSheetId="6">美术!$1:$3</definedName>
    <definedName name="_xlnm.Print_Titles" localSheetId="4">体育学科!$1:$4</definedName>
    <definedName name="_xlnm.Print_Titles" localSheetId="3">音乐学科!$1:$3</definedName>
    <definedName name="_xlnm.Print_Titles" localSheetId="1">幼儿园!$1:$3</definedName>
  </definedNames>
  <calcPr calcId="114210" fullCalcOnLoad="1"/>
</workbook>
</file>

<file path=xl/calcChain.xml><?xml version="1.0" encoding="utf-8"?>
<calcChain xmlns="http://schemas.openxmlformats.org/spreadsheetml/2006/main">
  <c r="V5" i="5" l="1"/>
  <c r="U45" i="4"/>
  <c r="H9" i="4"/>
  <c r="I9" i="4"/>
  <c r="K9" i="4"/>
  <c r="M9" i="4"/>
  <c r="Q9" i="4"/>
  <c r="R9" i="4"/>
  <c r="S9" i="4"/>
  <c r="T9" i="4"/>
  <c r="U9" i="4"/>
  <c r="H8" i="4"/>
  <c r="I8" i="4"/>
  <c r="K8" i="4"/>
  <c r="M8" i="4"/>
  <c r="P8" i="4"/>
  <c r="Q8" i="4"/>
  <c r="R8" i="4"/>
  <c r="S8" i="4"/>
  <c r="T8" i="4"/>
  <c r="U8" i="4"/>
  <c r="H10" i="4"/>
  <c r="I10" i="4"/>
  <c r="K10" i="4"/>
  <c r="M10" i="4"/>
  <c r="P10" i="4"/>
  <c r="Q10" i="4"/>
  <c r="R10" i="4"/>
  <c r="S10" i="4"/>
  <c r="T10" i="4"/>
  <c r="U10" i="4"/>
  <c r="H12" i="4"/>
  <c r="I12" i="4"/>
  <c r="K12" i="4"/>
  <c r="M12" i="4"/>
  <c r="Q12" i="4"/>
  <c r="R12" i="4"/>
  <c r="S12" i="4"/>
  <c r="T12" i="4"/>
  <c r="U12" i="4"/>
  <c r="H5" i="4"/>
  <c r="I5" i="4"/>
  <c r="K5" i="4"/>
  <c r="M5" i="4"/>
  <c r="P5" i="4"/>
  <c r="Q5" i="4"/>
  <c r="R5" i="4"/>
  <c r="S5" i="4"/>
  <c r="T5" i="4"/>
  <c r="U5" i="4"/>
  <c r="H11" i="4"/>
  <c r="I11" i="4"/>
  <c r="K11" i="4"/>
  <c r="M11" i="4"/>
  <c r="P11" i="4"/>
  <c r="Q11" i="4"/>
  <c r="R11" i="4"/>
  <c r="S11" i="4"/>
  <c r="T11" i="4"/>
  <c r="U11" i="4"/>
  <c r="H14" i="4"/>
  <c r="I14" i="4"/>
  <c r="K14" i="4"/>
  <c r="M14" i="4"/>
  <c r="P14" i="4"/>
  <c r="Q14" i="4"/>
  <c r="R14" i="4"/>
  <c r="S14" i="4"/>
  <c r="T14" i="4"/>
  <c r="U14" i="4"/>
  <c r="H13" i="4"/>
  <c r="I13" i="4"/>
  <c r="K13" i="4"/>
  <c r="M13" i="4"/>
  <c r="P13" i="4"/>
  <c r="Q13" i="4"/>
  <c r="R13" i="4"/>
  <c r="S13" i="4"/>
  <c r="T13" i="4"/>
  <c r="U13" i="4"/>
  <c r="H7" i="4"/>
  <c r="I7" i="4"/>
  <c r="K7" i="4"/>
  <c r="M7" i="4"/>
  <c r="Q7" i="4"/>
  <c r="R7" i="4"/>
  <c r="S7" i="4"/>
  <c r="T7" i="4"/>
  <c r="U7" i="4"/>
  <c r="H15" i="4"/>
  <c r="I15" i="4"/>
  <c r="K15" i="4"/>
  <c r="M15" i="4"/>
  <c r="P15" i="4"/>
  <c r="Q15" i="4"/>
  <c r="R15" i="4"/>
  <c r="S15" i="4"/>
  <c r="T15" i="4"/>
  <c r="U15" i="4"/>
  <c r="H16" i="4"/>
  <c r="I16" i="4"/>
  <c r="K16" i="4"/>
  <c r="M16" i="4"/>
  <c r="Q16" i="4"/>
  <c r="R16" i="4"/>
  <c r="S16" i="4"/>
  <c r="T16" i="4"/>
  <c r="U16" i="4"/>
  <c r="H17" i="4"/>
  <c r="I17" i="4"/>
  <c r="K17" i="4"/>
  <c r="M17" i="4"/>
  <c r="Q17" i="4"/>
  <c r="R17" i="4"/>
  <c r="S17" i="4"/>
  <c r="T17" i="4"/>
  <c r="U17" i="4"/>
  <c r="H19" i="4"/>
  <c r="I19" i="4"/>
  <c r="K19" i="4"/>
  <c r="M19" i="4"/>
  <c r="P19" i="4"/>
  <c r="Q19" i="4"/>
  <c r="R19" i="4"/>
  <c r="S19" i="4"/>
  <c r="T19" i="4"/>
  <c r="U19" i="4"/>
  <c r="H21" i="4"/>
  <c r="I21" i="4"/>
  <c r="K21" i="4"/>
  <c r="M21" i="4"/>
  <c r="P21" i="4"/>
  <c r="Q21" i="4"/>
  <c r="R21" i="4"/>
  <c r="S21" i="4"/>
  <c r="T21" i="4"/>
  <c r="U21" i="4"/>
  <c r="H20" i="4"/>
  <c r="I20" i="4"/>
  <c r="K20" i="4"/>
  <c r="M20" i="4"/>
  <c r="P20" i="4"/>
  <c r="Q20" i="4"/>
  <c r="R20" i="4"/>
  <c r="S20" i="4"/>
  <c r="T20" i="4"/>
  <c r="U20" i="4"/>
  <c r="H18" i="4"/>
  <c r="I18" i="4"/>
  <c r="K18" i="4"/>
  <c r="M18" i="4"/>
  <c r="P18" i="4"/>
  <c r="Q18" i="4"/>
  <c r="R18" i="4"/>
  <c r="S18" i="4"/>
  <c r="T18" i="4"/>
  <c r="U18" i="4"/>
  <c r="H25" i="4"/>
  <c r="I25" i="4"/>
  <c r="K25" i="4"/>
  <c r="M25" i="4"/>
  <c r="P25" i="4"/>
  <c r="Q25" i="4"/>
  <c r="R25" i="4"/>
  <c r="S25" i="4"/>
  <c r="T25" i="4"/>
  <c r="U25" i="4"/>
  <c r="H22" i="4"/>
  <c r="I22" i="4"/>
  <c r="K22" i="4"/>
  <c r="M22" i="4"/>
  <c r="Q22" i="4"/>
  <c r="R22" i="4"/>
  <c r="S22" i="4"/>
  <c r="T22" i="4"/>
  <c r="U22" i="4"/>
  <c r="H24" i="4"/>
  <c r="I24" i="4"/>
  <c r="K24" i="4"/>
  <c r="M24" i="4"/>
  <c r="Q24" i="4"/>
  <c r="R24" i="4"/>
  <c r="S24" i="4"/>
  <c r="T24" i="4"/>
  <c r="U24" i="4"/>
  <c r="H23" i="4"/>
  <c r="I23" i="4"/>
  <c r="K23" i="4"/>
  <c r="M23" i="4"/>
  <c r="P23" i="4"/>
  <c r="Q23" i="4"/>
  <c r="R23" i="4"/>
  <c r="S23" i="4"/>
  <c r="T23" i="4"/>
  <c r="U23" i="4"/>
  <c r="H26" i="4"/>
  <c r="I26" i="4"/>
  <c r="K26" i="4"/>
  <c r="M26" i="4"/>
  <c r="P26" i="4"/>
  <c r="Q26" i="4"/>
  <c r="R26" i="4"/>
  <c r="S26" i="4"/>
  <c r="T26" i="4"/>
  <c r="U26" i="4"/>
  <c r="H27" i="4"/>
  <c r="I27" i="4"/>
  <c r="K27" i="4"/>
  <c r="M27" i="4"/>
  <c r="Q27" i="4"/>
  <c r="R27" i="4"/>
  <c r="S27" i="4"/>
  <c r="T27" i="4"/>
  <c r="U27" i="4"/>
  <c r="H28" i="4"/>
  <c r="I28" i="4"/>
  <c r="K28" i="4"/>
  <c r="M28" i="4"/>
  <c r="Q28" i="4"/>
  <c r="R28" i="4"/>
  <c r="S28" i="4"/>
  <c r="T28" i="4"/>
  <c r="U28" i="4"/>
  <c r="H29" i="4"/>
  <c r="I29" i="4"/>
  <c r="K29" i="4"/>
  <c r="M29" i="4"/>
  <c r="P29" i="4"/>
  <c r="Q29" i="4"/>
  <c r="R29" i="4"/>
  <c r="S29" i="4"/>
  <c r="T29" i="4"/>
  <c r="U29" i="4"/>
  <c r="H31" i="4"/>
  <c r="I31" i="4"/>
  <c r="K31" i="4"/>
  <c r="M31" i="4"/>
  <c r="P31" i="4"/>
  <c r="Q31" i="4"/>
  <c r="R31" i="4"/>
  <c r="S31" i="4"/>
  <c r="T31" i="4"/>
  <c r="U31" i="4"/>
  <c r="H33" i="4"/>
  <c r="I33" i="4"/>
  <c r="K33" i="4"/>
  <c r="M33" i="4"/>
  <c r="P33" i="4"/>
  <c r="Q33" i="4"/>
  <c r="R33" i="4"/>
  <c r="S33" i="4"/>
  <c r="T33" i="4"/>
  <c r="U33" i="4"/>
  <c r="H35" i="4"/>
  <c r="I35" i="4"/>
  <c r="K35" i="4"/>
  <c r="M35" i="4"/>
  <c r="P35" i="4"/>
  <c r="Q35" i="4"/>
  <c r="R35" i="4"/>
  <c r="S35" i="4"/>
  <c r="T35" i="4"/>
  <c r="U35" i="4"/>
  <c r="H39" i="4"/>
  <c r="I39" i="4"/>
  <c r="K39" i="4"/>
  <c r="M39" i="4"/>
  <c r="P39" i="4"/>
  <c r="Q39" i="4"/>
  <c r="R39" i="4"/>
  <c r="S39" i="4"/>
  <c r="T39" i="4"/>
  <c r="U39" i="4"/>
  <c r="H32" i="4"/>
  <c r="I32" i="4"/>
  <c r="K32" i="4"/>
  <c r="M32" i="4"/>
  <c r="P32" i="4"/>
  <c r="Q32" i="4"/>
  <c r="R32" i="4"/>
  <c r="S32" i="4"/>
  <c r="T32" i="4"/>
  <c r="U32" i="4"/>
  <c r="H36" i="4"/>
  <c r="I36" i="4"/>
  <c r="K36" i="4"/>
  <c r="M36" i="4"/>
  <c r="P36" i="4"/>
  <c r="Q36" i="4"/>
  <c r="R36" i="4"/>
  <c r="S36" i="4"/>
  <c r="T36" i="4"/>
  <c r="U36" i="4"/>
  <c r="H30" i="4"/>
  <c r="I30" i="4"/>
  <c r="K30" i="4"/>
  <c r="M30" i="4"/>
  <c r="P30" i="4"/>
  <c r="Q30" i="4"/>
  <c r="R30" i="4"/>
  <c r="S30" i="4"/>
  <c r="T30" i="4"/>
  <c r="U30" i="4"/>
  <c r="H38" i="4"/>
  <c r="I38" i="4"/>
  <c r="K38" i="4"/>
  <c r="M38" i="4"/>
  <c r="P38" i="4"/>
  <c r="Q38" i="4"/>
  <c r="R38" i="4"/>
  <c r="S38" i="4"/>
  <c r="T38" i="4"/>
  <c r="U38" i="4"/>
  <c r="H34" i="4"/>
  <c r="I34" i="4"/>
  <c r="K34" i="4"/>
  <c r="M34" i="4"/>
  <c r="P34" i="4"/>
  <c r="Q34" i="4"/>
  <c r="R34" i="4"/>
  <c r="S34" i="4"/>
  <c r="T34" i="4"/>
  <c r="U34" i="4"/>
  <c r="H41" i="4"/>
  <c r="I41" i="4"/>
  <c r="K41" i="4"/>
  <c r="M41" i="4"/>
  <c r="P41" i="4"/>
  <c r="Q41" i="4"/>
  <c r="R41" i="4"/>
  <c r="S41" i="4"/>
  <c r="T41" i="4"/>
  <c r="U41" i="4"/>
  <c r="H40" i="4"/>
  <c r="I40" i="4"/>
  <c r="K40" i="4"/>
  <c r="M40" i="4"/>
  <c r="P40" i="4"/>
  <c r="Q40" i="4"/>
  <c r="R40" i="4"/>
  <c r="S40" i="4"/>
  <c r="T40" i="4"/>
  <c r="U40" i="4"/>
  <c r="H44" i="4"/>
  <c r="I44" i="4"/>
  <c r="K44" i="4"/>
  <c r="M44" i="4"/>
  <c r="P44" i="4"/>
  <c r="Q44" i="4"/>
  <c r="R44" i="4"/>
  <c r="S44" i="4"/>
  <c r="T44" i="4"/>
  <c r="U44" i="4"/>
  <c r="H37" i="4"/>
  <c r="I37" i="4"/>
  <c r="K37" i="4"/>
  <c r="M37" i="4"/>
  <c r="Q37" i="4"/>
  <c r="R37" i="4"/>
  <c r="S37" i="4"/>
  <c r="T37" i="4"/>
  <c r="U37" i="4"/>
  <c r="H43" i="4"/>
  <c r="I43" i="4"/>
  <c r="K43" i="4"/>
  <c r="M43" i="4"/>
  <c r="Q43" i="4"/>
  <c r="R43" i="4"/>
  <c r="S43" i="4"/>
  <c r="T43" i="4"/>
  <c r="U43" i="4"/>
  <c r="H42" i="4"/>
  <c r="I42" i="4"/>
  <c r="K42" i="4"/>
  <c r="M42" i="4"/>
  <c r="P42" i="4"/>
  <c r="Q42" i="4"/>
  <c r="R42" i="4"/>
  <c r="S42" i="4"/>
  <c r="T42" i="4"/>
  <c r="U42" i="4"/>
  <c r="H45" i="4"/>
  <c r="I45" i="4"/>
  <c r="K45" i="4"/>
  <c r="M45" i="4"/>
  <c r="Q45" i="4"/>
  <c r="R45" i="4"/>
  <c r="S45" i="4"/>
  <c r="T45" i="4"/>
  <c r="H46" i="4"/>
  <c r="I46" i="4"/>
  <c r="K46" i="4"/>
  <c r="M46" i="4"/>
  <c r="Q46" i="4"/>
  <c r="R46" i="4"/>
  <c r="S46" i="4"/>
  <c r="T46" i="4"/>
  <c r="U46" i="4"/>
  <c r="H48" i="4"/>
  <c r="I48" i="4"/>
  <c r="K48" i="4"/>
  <c r="M48" i="4"/>
  <c r="Q48" i="4"/>
  <c r="R48" i="4"/>
  <c r="S48" i="4"/>
  <c r="T48" i="4"/>
  <c r="U48" i="4"/>
  <c r="H49" i="4"/>
  <c r="I49" i="4"/>
  <c r="K49" i="4"/>
  <c r="M49" i="4"/>
  <c r="P49" i="4"/>
  <c r="Q49" i="4"/>
  <c r="R49" i="4"/>
  <c r="S49" i="4"/>
  <c r="T49" i="4"/>
  <c r="U49" i="4"/>
  <c r="H47" i="4"/>
  <c r="I47" i="4"/>
  <c r="K47" i="4"/>
  <c r="M47" i="4"/>
  <c r="P47" i="4"/>
  <c r="Q47" i="4"/>
  <c r="R47" i="4"/>
  <c r="S47" i="4"/>
  <c r="T47" i="4"/>
  <c r="U47" i="4"/>
  <c r="H50" i="4"/>
  <c r="I50" i="4"/>
  <c r="K50" i="4"/>
  <c r="M50" i="4"/>
  <c r="P50" i="4"/>
  <c r="Q50" i="4"/>
  <c r="R50" i="4"/>
  <c r="S50" i="4"/>
  <c r="T50" i="4"/>
  <c r="U50" i="4"/>
  <c r="H51" i="4"/>
  <c r="I51" i="4"/>
  <c r="K51" i="4"/>
  <c r="M51" i="4"/>
  <c r="Q51" i="4"/>
  <c r="R51" i="4"/>
  <c r="S51" i="4"/>
  <c r="T51" i="4"/>
  <c r="U51" i="4"/>
  <c r="H54" i="4"/>
  <c r="I54" i="4"/>
  <c r="K54" i="4"/>
  <c r="M54" i="4"/>
  <c r="P54" i="4"/>
  <c r="Q54" i="4"/>
  <c r="R54" i="4"/>
  <c r="S54" i="4"/>
  <c r="T54" i="4"/>
  <c r="U54" i="4"/>
  <c r="H52" i="4"/>
  <c r="I52" i="4"/>
  <c r="K52" i="4"/>
  <c r="M52" i="4"/>
  <c r="P52" i="4"/>
  <c r="Q52" i="4"/>
  <c r="R52" i="4"/>
  <c r="S52" i="4"/>
  <c r="T52" i="4"/>
  <c r="U52" i="4"/>
  <c r="H53" i="4"/>
  <c r="I53" i="4"/>
  <c r="K53" i="4"/>
  <c r="M53" i="4"/>
  <c r="P53" i="4"/>
  <c r="Q53" i="4"/>
  <c r="R53" i="4"/>
  <c r="S53" i="4"/>
  <c r="T53" i="4"/>
  <c r="U53" i="4"/>
  <c r="H6" i="4"/>
  <c r="I6" i="4"/>
  <c r="K6" i="4"/>
  <c r="M6" i="4"/>
  <c r="Q6" i="4"/>
  <c r="R6" i="4"/>
  <c r="S6" i="4"/>
  <c r="T6" i="4"/>
  <c r="U6" i="4"/>
  <c r="V52" i="4"/>
  <c r="V53" i="4"/>
  <c r="V54" i="4"/>
  <c r="V31" i="4"/>
  <c r="V33" i="4"/>
  <c r="V35" i="4"/>
  <c r="V39" i="4"/>
  <c r="V32" i="4"/>
  <c r="V36" i="4"/>
  <c r="V30" i="4"/>
  <c r="V38" i="4"/>
  <c r="V34" i="4"/>
  <c r="V41" i="4"/>
  <c r="V40" i="4"/>
  <c r="V44" i="4"/>
  <c r="V37" i="4"/>
  <c r="V43" i="4"/>
  <c r="V42" i="4"/>
  <c r="V45" i="4"/>
  <c r="V46" i="4"/>
  <c r="V48" i="4"/>
  <c r="V49" i="4"/>
  <c r="V47" i="4"/>
  <c r="V50" i="4"/>
  <c r="V51" i="4"/>
  <c r="V29" i="4"/>
  <c r="V19" i="4"/>
  <c r="V21" i="4"/>
  <c r="V20" i="4"/>
  <c r="V18" i="4"/>
  <c r="V25" i="4"/>
  <c r="V22" i="4"/>
  <c r="V24" i="4"/>
  <c r="V23" i="4"/>
  <c r="V26" i="4"/>
  <c r="V27" i="4"/>
  <c r="V28" i="4"/>
  <c r="V17" i="4"/>
  <c r="V9" i="4"/>
  <c r="V8" i="4"/>
  <c r="V10" i="4"/>
  <c r="V12" i="4"/>
  <c r="V5" i="4"/>
  <c r="V11" i="4"/>
  <c r="V14" i="4"/>
  <c r="V13" i="4"/>
  <c r="V7" i="4"/>
  <c r="V15" i="4"/>
  <c r="V16" i="4"/>
  <c r="V6" i="4"/>
  <c r="V6" i="5"/>
  <c r="V7" i="5"/>
  <c r="V8" i="5"/>
  <c r="U6" i="5"/>
  <c r="U7" i="5"/>
  <c r="U8" i="5"/>
  <c r="U5" i="5"/>
  <c r="H6" i="5"/>
  <c r="I6" i="5"/>
  <c r="H7" i="5"/>
  <c r="I7" i="5"/>
  <c r="H8" i="5"/>
  <c r="I8" i="5"/>
  <c r="H9" i="5"/>
  <c r="I9" i="5"/>
  <c r="I5" i="5"/>
  <c r="H5" i="5"/>
  <c r="S7" i="5"/>
  <c r="Q7" i="5"/>
  <c r="K7" i="5"/>
  <c r="M7" i="5"/>
  <c r="O7" i="5"/>
  <c r="T7" i="5"/>
  <c r="S6" i="5"/>
  <c r="Q6" i="5"/>
  <c r="K6" i="5"/>
  <c r="M6" i="5"/>
  <c r="O6" i="5"/>
  <c r="T6" i="5"/>
  <c r="Q8" i="5"/>
  <c r="K8" i="5"/>
  <c r="M8" i="5"/>
  <c r="O8" i="5"/>
  <c r="S8" i="5"/>
  <c r="T8" i="5"/>
  <c r="S5" i="5"/>
  <c r="Q5" i="5"/>
  <c r="K5" i="5"/>
  <c r="M5" i="5"/>
  <c r="O5" i="5"/>
  <c r="T5" i="5"/>
  <c r="L69" i="2"/>
  <c r="M69" i="2"/>
  <c r="L5" i="2"/>
  <c r="M5" i="2"/>
  <c r="L18" i="2"/>
  <c r="M18" i="2"/>
  <c r="L24" i="2"/>
  <c r="M24" i="2"/>
  <c r="L31" i="2"/>
  <c r="M31" i="2"/>
  <c r="L56" i="2"/>
  <c r="M56" i="2"/>
  <c r="L41" i="2"/>
  <c r="M41" i="2"/>
  <c r="L27" i="2"/>
  <c r="M27" i="2"/>
  <c r="L10" i="2"/>
  <c r="M10" i="2"/>
  <c r="L57" i="2"/>
  <c r="M57" i="2"/>
  <c r="L55" i="2"/>
  <c r="M55" i="2"/>
  <c r="L48" i="2"/>
  <c r="M48" i="2"/>
  <c r="L12" i="2"/>
  <c r="M12" i="2"/>
  <c r="L33" i="2"/>
  <c r="M33" i="2"/>
  <c r="L4" i="2"/>
  <c r="M4" i="2"/>
  <c r="L64" i="2"/>
  <c r="M64" i="2"/>
  <c r="L42" i="2"/>
  <c r="M42" i="2"/>
  <c r="L63" i="2"/>
  <c r="M63" i="2"/>
  <c r="L52" i="2"/>
  <c r="M52" i="2"/>
  <c r="L45" i="2"/>
  <c r="M45" i="2"/>
  <c r="L25" i="2"/>
  <c r="M25" i="2"/>
  <c r="L53" i="2"/>
  <c r="M53" i="2"/>
  <c r="L67" i="2"/>
  <c r="M67" i="2"/>
  <c r="L50" i="2"/>
  <c r="M50" i="2"/>
  <c r="L26" i="2"/>
  <c r="M26" i="2"/>
  <c r="L19" i="2"/>
  <c r="M19" i="2"/>
  <c r="L37" i="2"/>
  <c r="M37" i="2"/>
  <c r="L16" i="2"/>
  <c r="M16" i="2"/>
  <c r="L35" i="2"/>
  <c r="M35" i="2"/>
  <c r="L54" i="2"/>
  <c r="M54" i="2"/>
  <c r="L28" i="2"/>
  <c r="M28" i="2"/>
  <c r="L60" i="2"/>
  <c r="M60" i="2"/>
  <c r="L29" i="2"/>
  <c r="M29" i="2"/>
  <c r="N29" i="2"/>
  <c r="H29" i="2"/>
  <c r="O29" i="2"/>
  <c r="N69" i="2"/>
  <c r="H69" i="2"/>
  <c r="O69" i="2"/>
  <c r="N5" i="2"/>
  <c r="H5" i="2"/>
  <c r="O5" i="2"/>
  <c r="N18" i="2"/>
  <c r="H18" i="2"/>
  <c r="O18" i="2"/>
  <c r="N24" i="2"/>
  <c r="H24" i="2"/>
  <c r="O24" i="2"/>
  <c r="N31" i="2"/>
  <c r="H31" i="2"/>
  <c r="O31" i="2"/>
  <c r="N56" i="2"/>
  <c r="H56" i="2"/>
  <c r="O56" i="2"/>
  <c r="N41" i="2"/>
  <c r="H41" i="2"/>
  <c r="O41" i="2"/>
  <c r="N27" i="2"/>
  <c r="H27" i="2"/>
  <c r="O27" i="2"/>
  <c r="N10" i="2"/>
  <c r="H10" i="2"/>
  <c r="O10" i="2"/>
  <c r="N57" i="2"/>
  <c r="H57" i="2"/>
  <c r="O57" i="2"/>
  <c r="N55" i="2"/>
  <c r="H55" i="2"/>
  <c r="O55" i="2"/>
  <c r="N48" i="2"/>
  <c r="H48" i="2"/>
  <c r="O48" i="2"/>
  <c r="N12" i="2"/>
  <c r="H12" i="2"/>
  <c r="O12" i="2"/>
  <c r="N33" i="2"/>
  <c r="H33" i="2"/>
  <c r="O33" i="2"/>
  <c r="N4" i="2"/>
  <c r="H4" i="2"/>
  <c r="O4" i="2"/>
  <c r="N64" i="2"/>
  <c r="H64" i="2"/>
  <c r="O64" i="2"/>
  <c r="N42" i="2"/>
  <c r="H42" i="2"/>
  <c r="O42" i="2"/>
  <c r="N63" i="2"/>
  <c r="H63" i="2"/>
  <c r="O63" i="2"/>
  <c r="N52" i="2"/>
  <c r="H52" i="2"/>
  <c r="O52" i="2"/>
  <c r="N45" i="2"/>
  <c r="H45" i="2"/>
  <c r="O45" i="2"/>
  <c r="N25" i="2"/>
  <c r="H25" i="2"/>
  <c r="O25" i="2"/>
  <c r="N53" i="2"/>
  <c r="H53" i="2"/>
  <c r="O53" i="2"/>
  <c r="N67" i="2"/>
  <c r="H67" i="2"/>
  <c r="O67" i="2"/>
  <c r="N50" i="2"/>
  <c r="H50" i="2"/>
  <c r="O50" i="2"/>
  <c r="N26" i="2"/>
  <c r="H26" i="2"/>
  <c r="O26" i="2"/>
  <c r="N19" i="2"/>
  <c r="H19" i="2"/>
  <c r="O19" i="2"/>
  <c r="N37" i="2"/>
  <c r="H37" i="2"/>
  <c r="O37" i="2"/>
  <c r="N16" i="2"/>
  <c r="H16" i="2"/>
  <c r="O16" i="2"/>
  <c r="N35" i="2"/>
  <c r="H35" i="2"/>
  <c r="O35" i="2"/>
  <c r="N54" i="2"/>
  <c r="H54" i="2"/>
  <c r="O54" i="2"/>
  <c r="N28" i="2"/>
  <c r="H28" i="2"/>
  <c r="O28" i="2"/>
  <c r="N60" i="2"/>
  <c r="H60" i="2"/>
  <c r="O60" i="2"/>
  <c r="H6" i="2"/>
  <c r="L6" i="2"/>
  <c r="M6" i="2"/>
  <c r="N6" i="2"/>
  <c r="O6" i="2"/>
  <c r="H7" i="2"/>
  <c r="L7" i="2"/>
  <c r="M7" i="2"/>
  <c r="N7" i="2"/>
  <c r="O7" i="2"/>
  <c r="H8" i="2"/>
  <c r="L8" i="2"/>
  <c r="M8" i="2"/>
  <c r="N8" i="2"/>
  <c r="O8" i="2"/>
  <c r="H9" i="2"/>
  <c r="L9" i="2"/>
  <c r="M9" i="2"/>
  <c r="N9" i="2"/>
  <c r="O9" i="2"/>
  <c r="H11" i="2"/>
  <c r="L11" i="2"/>
  <c r="M11" i="2"/>
  <c r="N11" i="2"/>
  <c r="O11" i="2"/>
  <c r="H13" i="2"/>
  <c r="L13" i="2"/>
  <c r="M13" i="2"/>
  <c r="N13" i="2"/>
  <c r="O13" i="2"/>
  <c r="H14" i="2"/>
  <c r="L14" i="2"/>
  <c r="M14" i="2"/>
  <c r="N14" i="2"/>
  <c r="O14" i="2"/>
  <c r="H17" i="2"/>
  <c r="L17" i="2"/>
  <c r="M17" i="2"/>
  <c r="N17" i="2"/>
  <c r="O17" i="2"/>
  <c r="H20" i="2"/>
  <c r="L20" i="2"/>
  <c r="M20" i="2"/>
  <c r="N20" i="2"/>
  <c r="O20" i="2"/>
  <c r="H21" i="2"/>
  <c r="L21" i="2"/>
  <c r="M21" i="2"/>
  <c r="N21" i="2"/>
  <c r="O21" i="2"/>
  <c r="H22" i="2"/>
  <c r="L22" i="2"/>
  <c r="M22" i="2"/>
  <c r="N22" i="2"/>
  <c r="O22" i="2"/>
  <c r="H23" i="2"/>
  <c r="L23" i="2"/>
  <c r="M23" i="2"/>
  <c r="N23" i="2"/>
  <c r="O23" i="2"/>
  <c r="H30" i="2"/>
  <c r="L30" i="2"/>
  <c r="M30" i="2"/>
  <c r="N30" i="2"/>
  <c r="O30" i="2"/>
  <c r="H32" i="2"/>
  <c r="L32" i="2"/>
  <c r="M32" i="2"/>
  <c r="N32" i="2"/>
  <c r="O32" i="2"/>
  <c r="H34" i="2"/>
  <c r="L34" i="2"/>
  <c r="M34" i="2"/>
  <c r="N34" i="2"/>
  <c r="O34" i="2"/>
  <c r="H36" i="2"/>
  <c r="L36" i="2"/>
  <c r="M36" i="2"/>
  <c r="N36" i="2"/>
  <c r="O36" i="2"/>
  <c r="H40" i="2"/>
  <c r="L40" i="2"/>
  <c r="M40" i="2"/>
  <c r="N40" i="2"/>
  <c r="O40" i="2"/>
  <c r="H38" i="2"/>
  <c r="L38" i="2"/>
  <c r="M38" i="2"/>
  <c r="N38" i="2"/>
  <c r="O38" i="2"/>
  <c r="H39" i="2"/>
  <c r="L39" i="2"/>
  <c r="M39" i="2"/>
  <c r="N39" i="2"/>
  <c r="O39" i="2"/>
  <c r="H43" i="2"/>
  <c r="L43" i="2"/>
  <c r="M43" i="2"/>
  <c r="N43" i="2"/>
  <c r="O43" i="2"/>
  <c r="H44" i="2"/>
  <c r="L44" i="2"/>
  <c r="M44" i="2"/>
  <c r="N44" i="2"/>
  <c r="O44" i="2"/>
  <c r="H46" i="2"/>
  <c r="L46" i="2"/>
  <c r="M46" i="2"/>
  <c r="N46" i="2"/>
  <c r="O46" i="2"/>
  <c r="H47" i="2"/>
  <c r="L47" i="2"/>
  <c r="M47" i="2"/>
  <c r="N47" i="2"/>
  <c r="O47" i="2"/>
  <c r="H49" i="2"/>
  <c r="L49" i="2"/>
  <c r="M49" i="2"/>
  <c r="N49" i="2"/>
  <c r="O49" i="2"/>
  <c r="H51" i="2"/>
  <c r="L51" i="2"/>
  <c r="M51" i="2"/>
  <c r="N51" i="2"/>
  <c r="O51" i="2"/>
  <c r="H15" i="2"/>
  <c r="L15" i="2"/>
  <c r="M15" i="2"/>
  <c r="N15" i="2"/>
  <c r="O15" i="2"/>
  <c r="H58" i="2"/>
  <c r="L58" i="2"/>
  <c r="M58" i="2"/>
  <c r="N58" i="2"/>
  <c r="O58" i="2"/>
  <c r="H59" i="2"/>
  <c r="L59" i="2"/>
  <c r="M59" i="2"/>
  <c r="N59" i="2"/>
  <c r="O59" i="2"/>
  <c r="H61" i="2"/>
  <c r="L61" i="2"/>
  <c r="M61" i="2"/>
  <c r="N61" i="2"/>
  <c r="O61" i="2"/>
  <c r="H62" i="2"/>
  <c r="L62" i="2"/>
  <c r="M62" i="2"/>
  <c r="N62" i="2"/>
  <c r="O62" i="2"/>
  <c r="H65" i="2"/>
  <c r="L65" i="2"/>
  <c r="M65" i="2"/>
  <c r="N65" i="2"/>
  <c r="O65" i="2"/>
  <c r="H66" i="2"/>
  <c r="L66" i="2"/>
  <c r="M66" i="2"/>
  <c r="N66" i="2"/>
  <c r="O66" i="2"/>
  <c r="H68" i="2"/>
  <c r="L68" i="2"/>
  <c r="M68" i="2"/>
  <c r="N68" i="2"/>
  <c r="O68" i="2"/>
  <c r="H70" i="2"/>
  <c r="L70" i="2"/>
  <c r="M70" i="2"/>
  <c r="N70" i="2"/>
  <c r="O70" i="2"/>
  <c r="P29" i="2"/>
  <c r="P69" i="2"/>
  <c r="P5" i="2"/>
  <c r="P18" i="2"/>
  <c r="P24" i="2"/>
  <c r="P31" i="2"/>
  <c r="P56" i="2"/>
  <c r="P41" i="2"/>
  <c r="P27" i="2"/>
  <c r="P10" i="2"/>
  <c r="P57" i="2"/>
  <c r="P55" i="2"/>
  <c r="P48" i="2"/>
  <c r="P12" i="2"/>
  <c r="P33" i="2"/>
  <c r="P4" i="2"/>
  <c r="P64" i="2"/>
  <c r="P42" i="2"/>
  <c r="P63" i="2"/>
  <c r="P52" i="2"/>
  <c r="P45" i="2"/>
  <c r="P25" i="2"/>
  <c r="P53" i="2"/>
  <c r="P67" i="2"/>
  <c r="P50" i="2"/>
  <c r="P26" i="2"/>
  <c r="P19" i="2"/>
  <c r="P37" i="2"/>
  <c r="P16" i="2"/>
  <c r="P35" i="2"/>
  <c r="P54" i="2"/>
  <c r="P28" i="2"/>
  <c r="P60" i="2"/>
  <c r="P15" i="2"/>
  <c r="P23" i="2"/>
  <c r="P46" i="2"/>
  <c r="P66" i="2"/>
  <c r="P36" i="2"/>
  <c r="P34" i="2"/>
  <c r="P9" i="2"/>
  <c r="P61" i="2"/>
  <c r="P65" i="2"/>
  <c r="P11" i="2"/>
  <c r="P21" i="2"/>
  <c r="P49" i="2"/>
  <c r="P51" i="2"/>
  <c r="P70" i="2"/>
  <c r="P43" i="2"/>
  <c r="P22" i="2"/>
  <c r="P6" i="2"/>
  <c r="P40" i="2"/>
  <c r="P17" i="2"/>
  <c r="P30" i="2"/>
  <c r="P39" i="2"/>
  <c r="P58" i="2"/>
  <c r="P14" i="2"/>
  <c r="P20" i="2"/>
  <c r="P44" i="2"/>
  <c r="P59" i="2"/>
  <c r="P32" i="2"/>
  <c r="P47" i="2"/>
  <c r="P13" i="2"/>
  <c r="P62" i="2"/>
  <c r="P38" i="2"/>
  <c r="P7" i="2"/>
  <c r="P8" i="2"/>
  <c r="P68" i="2"/>
  <c r="O45" i="3"/>
  <c r="O46" i="3"/>
  <c r="O44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22" i="3"/>
  <c r="O21" i="3"/>
  <c r="O17" i="3"/>
  <c r="O18" i="3"/>
  <c r="O19" i="3"/>
  <c r="O20" i="3"/>
  <c r="O16" i="3"/>
  <c r="O15" i="3"/>
  <c r="O5" i="3"/>
  <c r="O6" i="3"/>
  <c r="O7" i="3"/>
  <c r="O8" i="3"/>
  <c r="O9" i="3"/>
  <c r="O10" i="3"/>
  <c r="O11" i="3"/>
  <c r="O12" i="3"/>
  <c r="O13" i="3"/>
  <c r="O14" i="3"/>
  <c r="O4" i="3"/>
  <c r="H28" i="6"/>
  <c r="I28" i="6"/>
  <c r="M28" i="6"/>
  <c r="N28" i="6"/>
  <c r="O28" i="6"/>
  <c r="H27" i="6"/>
  <c r="I27" i="6"/>
  <c r="M27" i="6"/>
  <c r="N27" i="6"/>
  <c r="O27" i="6"/>
  <c r="H29" i="6"/>
  <c r="I29" i="6"/>
  <c r="M29" i="6"/>
  <c r="N29" i="6"/>
  <c r="O29" i="6"/>
  <c r="H30" i="6"/>
  <c r="I30" i="6"/>
  <c r="M30" i="6"/>
  <c r="N30" i="6"/>
  <c r="O30" i="6"/>
  <c r="H31" i="6"/>
  <c r="I31" i="6"/>
  <c r="M31" i="6"/>
  <c r="N31" i="6"/>
  <c r="O31" i="6"/>
  <c r="H32" i="6"/>
  <c r="I32" i="6"/>
  <c r="M32" i="6"/>
  <c r="N32" i="6"/>
  <c r="O32" i="6"/>
  <c r="H33" i="6"/>
  <c r="I33" i="6"/>
  <c r="M33" i="6"/>
  <c r="N33" i="6"/>
  <c r="O33" i="6"/>
  <c r="H34" i="6"/>
  <c r="I34" i="6"/>
  <c r="M34" i="6"/>
  <c r="N34" i="6"/>
  <c r="O34" i="6"/>
  <c r="H35" i="6"/>
  <c r="I35" i="6"/>
  <c r="M35" i="6"/>
  <c r="N35" i="6"/>
  <c r="O35" i="6"/>
  <c r="H36" i="6"/>
  <c r="I36" i="6"/>
  <c r="M36" i="6"/>
  <c r="N36" i="6"/>
  <c r="O36" i="6"/>
  <c r="H37" i="6"/>
  <c r="I37" i="6"/>
  <c r="M37" i="6"/>
  <c r="N37" i="6"/>
  <c r="O37" i="6"/>
  <c r="H38" i="6"/>
  <c r="I38" i="6"/>
  <c r="M38" i="6"/>
  <c r="N38" i="6"/>
  <c r="O38" i="6"/>
  <c r="H39" i="6"/>
  <c r="I39" i="6"/>
  <c r="M39" i="6"/>
  <c r="N39" i="6"/>
  <c r="O39" i="6"/>
  <c r="H40" i="6"/>
  <c r="I40" i="6"/>
  <c r="M40" i="6"/>
  <c r="N40" i="6"/>
  <c r="O40" i="6"/>
  <c r="H41" i="6"/>
  <c r="I41" i="6"/>
  <c r="M41" i="6"/>
  <c r="N41" i="6"/>
  <c r="O41" i="6"/>
  <c r="H42" i="6"/>
  <c r="I42" i="6"/>
  <c r="M42" i="6"/>
  <c r="N42" i="6"/>
  <c r="O42" i="6"/>
  <c r="H43" i="6"/>
  <c r="I43" i="6"/>
  <c r="M43" i="6"/>
  <c r="N43" i="6"/>
  <c r="O43" i="6"/>
  <c r="H44" i="6"/>
  <c r="I44" i="6"/>
  <c r="M44" i="6"/>
  <c r="N44" i="6"/>
  <c r="O44" i="6"/>
  <c r="H45" i="6"/>
  <c r="I45" i="6"/>
  <c r="M45" i="6"/>
  <c r="N45" i="6"/>
  <c r="O45" i="6"/>
  <c r="H46" i="6"/>
  <c r="I46" i="6"/>
  <c r="M46" i="6"/>
  <c r="N46" i="6"/>
  <c r="O46" i="6"/>
  <c r="H47" i="6"/>
  <c r="I47" i="6"/>
  <c r="M47" i="6"/>
  <c r="N47" i="6"/>
  <c r="O47" i="6"/>
  <c r="H48" i="6"/>
  <c r="I48" i="6"/>
  <c r="M48" i="6"/>
  <c r="N48" i="6"/>
  <c r="O48" i="6"/>
  <c r="H49" i="6"/>
  <c r="I49" i="6"/>
  <c r="M49" i="6"/>
  <c r="N49" i="6"/>
  <c r="O49" i="6"/>
  <c r="H50" i="6"/>
  <c r="I50" i="6"/>
  <c r="M50" i="6"/>
  <c r="N50" i="6"/>
  <c r="O50" i="6"/>
  <c r="H51" i="6"/>
  <c r="I51" i="6"/>
  <c r="M51" i="6"/>
  <c r="N51" i="6"/>
  <c r="O51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27" i="6"/>
  <c r="H17" i="6"/>
  <c r="I17" i="6"/>
  <c r="M17" i="6"/>
  <c r="N17" i="6"/>
  <c r="O17" i="6"/>
  <c r="H16" i="6"/>
  <c r="I16" i="6"/>
  <c r="M16" i="6"/>
  <c r="N16" i="6"/>
  <c r="O16" i="6"/>
  <c r="H18" i="6"/>
  <c r="I18" i="6"/>
  <c r="M18" i="6"/>
  <c r="N18" i="6"/>
  <c r="O18" i="6"/>
  <c r="H19" i="6"/>
  <c r="I19" i="6"/>
  <c r="M19" i="6"/>
  <c r="N19" i="6"/>
  <c r="O19" i="6"/>
  <c r="H20" i="6"/>
  <c r="I20" i="6"/>
  <c r="M20" i="6"/>
  <c r="N20" i="6"/>
  <c r="O20" i="6"/>
  <c r="H21" i="6"/>
  <c r="I21" i="6"/>
  <c r="M21" i="6"/>
  <c r="N21" i="6"/>
  <c r="O21" i="6"/>
  <c r="H22" i="6"/>
  <c r="I22" i="6"/>
  <c r="M22" i="6"/>
  <c r="N22" i="6"/>
  <c r="O22" i="6"/>
  <c r="H23" i="6"/>
  <c r="I23" i="6"/>
  <c r="M23" i="6"/>
  <c r="N23" i="6"/>
  <c r="O23" i="6"/>
  <c r="H24" i="6"/>
  <c r="I24" i="6"/>
  <c r="M24" i="6"/>
  <c r="N24" i="6"/>
  <c r="O24" i="6"/>
  <c r="H25" i="6"/>
  <c r="I25" i="6"/>
  <c r="M25" i="6"/>
  <c r="N25" i="6"/>
  <c r="O25" i="6"/>
  <c r="H26" i="6"/>
  <c r="I26" i="6"/>
  <c r="M26" i="6"/>
  <c r="N26" i="6"/>
  <c r="O26" i="6"/>
  <c r="P17" i="6"/>
  <c r="P18" i="6"/>
  <c r="P19" i="6"/>
  <c r="P20" i="6"/>
  <c r="P21" i="6"/>
  <c r="P22" i="6"/>
  <c r="P23" i="6"/>
  <c r="P24" i="6"/>
  <c r="P25" i="6"/>
  <c r="P26" i="6"/>
  <c r="P16" i="6"/>
  <c r="H5" i="6"/>
  <c r="I5" i="6"/>
  <c r="M5" i="6"/>
  <c r="N5" i="6"/>
  <c r="O5" i="6"/>
  <c r="H4" i="6"/>
  <c r="I4" i="6"/>
  <c r="M4" i="6"/>
  <c r="N4" i="6"/>
  <c r="O4" i="6"/>
  <c r="H6" i="6"/>
  <c r="I6" i="6"/>
  <c r="M6" i="6"/>
  <c r="N6" i="6"/>
  <c r="O6" i="6"/>
  <c r="H7" i="6"/>
  <c r="I7" i="6"/>
  <c r="M7" i="6"/>
  <c r="N7" i="6"/>
  <c r="O7" i="6"/>
  <c r="H8" i="6"/>
  <c r="I8" i="6"/>
  <c r="M8" i="6"/>
  <c r="N8" i="6"/>
  <c r="O8" i="6"/>
  <c r="H9" i="6"/>
  <c r="I9" i="6"/>
  <c r="M9" i="6"/>
  <c r="N9" i="6"/>
  <c r="O9" i="6"/>
  <c r="H10" i="6"/>
  <c r="I10" i="6"/>
  <c r="M10" i="6"/>
  <c r="N10" i="6"/>
  <c r="O10" i="6"/>
  <c r="H11" i="6"/>
  <c r="I11" i="6"/>
  <c r="M11" i="6"/>
  <c r="N11" i="6"/>
  <c r="O11" i="6"/>
  <c r="H12" i="6"/>
  <c r="I12" i="6"/>
  <c r="M12" i="6"/>
  <c r="N12" i="6"/>
  <c r="O12" i="6"/>
  <c r="H13" i="6"/>
  <c r="I13" i="6"/>
  <c r="M13" i="6"/>
  <c r="N13" i="6"/>
  <c r="O13" i="6"/>
  <c r="H14" i="6"/>
  <c r="I14" i="6"/>
  <c r="M14" i="6"/>
  <c r="N14" i="6"/>
  <c r="O14" i="6"/>
  <c r="H15" i="6"/>
  <c r="I15" i="6"/>
  <c r="M15" i="6"/>
  <c r="N15" i="6"/>
  <c r="O15" i="6"/>
  <c r="P5" i="6"/>
  <c r="P6" i="6"/>
  <c r="P7" i="6"/>
  <c r="P8" i="6"/>
  <c r="P9" i="6"/>
  <c r="P10" i="6"/>
  <c r="P11" i="6"/>
  <c r="P12" i="6"/>
  <c r="P13" i="6"/>
  <c r="P14" i="6"/>
  <c r="P15" i="6"/>
  <c r="P4" i="6"/>
  <c r="L25" i="3"/>
  <c r="M25" i="3"/>
  <c r="L12" i="3"/>
  <c r="M12" i="3"/>
  <c r="L21" i="3"/>
  <c r="M21" i="3"/>
  <c r="L20" i="3"/>
  <c r="M20" i="3"/>
  <c r="L28" i="3"/>
  <c r="M28" i="3"/>
  <c r="L11" i="3"/>
  <c r="M11" i="3"/>
  <c r="L19" i="3"/>
  <c r="M19" i="3"/>
  <c r="L16" i="3"/>
  <c r="M16" i="3"/>
  <c r="L32" i="3"/>
  <c r="M32" i="3"/>
  <c r="L39" i="3"/>
  <c r="M39" i="3"/>
  <c r="L10" i="3"/>
  <c r="M10" i="3"/>
  <c r="L29" i="3"/>
  <c r="M29" i="3"/>
  <c r="L44" i="3"/>
  <c r="M44" i="3"/>
  <c r="L5" i="3"/>
  <c r="M5" i="3"/>
  <c r="L4" i="3"/>
  <c r="M4" i="3"/>
  <c r="L36" i="3"/>
  <c r="M36" i="3"/>
  <c r="L8" i="3"/>
  <c r="M8" i="3"/>
  <c r="L31" i="3"/>
  <c r="M31" i="3"/>
  <c r="L14" i="3"/>
  <c r="M14" i="3"/>
  <c r="L37" i="3"/>
  <c r="M37" i="3"/>
  <c r="L13" i="3"/>
  <c r="M13" i="3"/>
  <c r="L17" i="3"/>
  <c r="M17" i="3"/>
  <c r="L9" i="3"/>
  <c r="M9" i="3"/>
  <c r="L33" i="3"/>
  <c r="M33" i="3"/>
  <c r="L42" i="3"/>
  <c r="M42" i="3"/>
  <c r="L43" i="3"/>
  <c r="M43" i="3"/>
  <c r="L41" i="3"/>
  <c r="M41" i="3"/>
  <c r="L24" i="3"/>
  <c r="M24" i="3"/>
  <c r="L22" i="3"/>
  <c r="M22" i="3"/>
  <c r="L30" i="3"/>
  <c r="M30" i="3"/>
  <c r="L34" i="3"/>
  <c r="M34" i="3"/>
  <c r="L38" i="3"/>
  <c r="M38" i="3"/>
  <c r="L35" i="3"/>
  <c r="M35" i="3"/>
  <c r="L7" i="3"/>
  <c r="M7" i="3"/>
  <c r="L23" i="3"/>
  <c r="M23" i="3"/>
  <c r="L6" i="3"/>
  <c r="M6" i="3"/>
  <c r="L45" i="3"/>
  <c r="M45" i="3"/>
  <c r="L15" i="3"/>
  <c r="M15" i="3"/>
  <c r="L46" i="3"/>
  <c r="M46" i="3"/>
  <c r="L40" i="3"/>
  <c r="M40" i="3"/>
  <c r="L27" i="3"/>
  <c r="M27" i="3"/>
  <c r="L18" i="3"/>
  <c r="M18" i="3"/>
  <c r="L26" i="3"/>
  <c r="M26" i="3"/>
  <c r="H25" i="3"/>
  <c r="I25" i="3"/>
  <c r="H12" i="3"/>
  <c r="I12" i="3"/>
  <c r="H21" i="3"/>
  <c r="I21" i="3"/>
  <c r="H20" i="3"/>
  <c r="I20" i="3"/>
  <c r="H28" i="3"/>
  <c r="I28" i="3"/>
  <c r="H11" i="3"/>
  <c r="I11" i="3"/>
  <c r="H19" i="3"/>
  <c r="I19" i="3"/>
  <c r="H16" i="3"/>
  <c r="I16" i="3"/>
  <c r="H32" i="3"/>
  <c r="I32" i="3"/>
  <c r="H39" i="3"/>
  <c r="I39" i="3"/>
  <c r="H10" i="3"/>
  <c r="I10" i="3"/>
  <c r="H29" i="3"/>
  <c r="I29" i="3"/>
  <c r="H44" i="3"/>
  <c r="I44" i="3"/>
  <c r="H5" i="3"/>
  <c r="I5" i="3"/>
  <c r="H4" i="3"/>
  <c r="I4" i="3"/>
  <c r="H36" i="3"/>
  <c r="I36" i="3"/>
  <c r="H8" i="3"/>
  <c r="I8" i="3"/>
  <c r="H31" i="3"/>
  <c r="I31" i="3"/>
  <c r="H14" i="3"/>
  <c r="I14" i="3"/>
  <c r="H37" i="3"/>
  <c r="I37" i="3"/>
  <c r="H13" i="3"/>
  <c r="I13" i="3"/>
  <c r="H17" i="3"/>
  <c r="I17" i="3"/>
  <c r="H9" i="3"/>
  <c r="I9" i="3"/>
  <c r="H33" i="3"/>
  <c r="I33" i="3"/>
  <c r="H42" i="3"/>
  <c r="I42" i="3"/>
  <c r="H43" i="3"/>
  <c r="I43" i="3"/>
  <c r="H41" i="3"/>
  <c r="I41" i="3"/>
  <c r="H24" i="3"/>
  <c r="I24" i="3"/>
  <c r="H22" i="3"/>
  <c r="I22" i="3"/>
  <c r="H30" i="3"/>
  <c r="I30" i="3"/>
  <c r="H34" i="3"/>
  <c r="I34" i="3"/>
  <c r="H38" i="3"/>
  <c r="I38" i="3"/>
  <c r="H35" i="3"/>
  <c r="I35" i="3"/>
  <c r="H7" i="3"/>
  <c r="I7" i="3"/>
  <c r="H23" i="3"/>
  <c r="I23" i="3"/>
  <c r="H6" i="3"/>
  <c r="I6" i="3"/>
  <c r="H45" i="3"/>
  <c r="I45" i="3"/>
  <c r="H15" i="3"/>
  <c r="I15" i="3"/>
  <c r="H46" i="3"/>
  <c r="I46" i="3"/>
  <c r="H40" i="3"/>
  <c r="I40" i="3"/>
  <c r="H27" i="3"/>
  <c r="I27" i="3"/>
  <c r="H18" i="3"/>
  <c r="I18" i="3"/>
  <c r="H26" i="3"/>
  <c r="I26" i="3"/>
  <c r="K11" i="8"/>
  <c r="K5" i="8"/>
  <c r="K23" i="8"/>
  <c r="K21" i="8"/>
  <c r="K14" i="8"/>
  <c r="K25" i="8"/>
  <c r="K17" i="8"/>
  <c r="K19" i="8"/>
  <c r="K7" i="8"/>
  <c r="K9" i="8"/>
  <c r="K13" i="8"/>
  <c r="K18" i="8"/>
  <c r="K24" i="8"/>
  <c r="L24" i="8"/>
  <c r="K12" i="8"/>
  <c r="K15" i="8"/>
  <c r="K20" i="8"/>
  <c r="K4" i="8"/>
  <c r="K10" i="8"/>
  <c r="K8" i="8"/>
  <c r="L8" i="8"/>
  <c r="K22" i="8"/>
  <c r="K6" i="8"/>
  <c r="L6" i="8"/>
  <c r="K16" i="8"/>
  <c r="H69" i="1"/>
  <c r="I69" i="1"/>
  <c r="K69" i="1"/>
  <c r="L69" i="1"/>
  <c r="H88" i="1"/>
  <c r="I88" i="1"/>
  <c r="K88" i="1"/>
  <c r="L88" i="1"/>
  <c r="H84" i="1"/>
  <c r="I84" i="1"/>
  <c r="K84" i="1"/>
  <c r="L84" i="1"/>
  <c r="H77" i="1"/>
  <c r="I77" i="1"/>
  <c r="K77" i="1"/>
  <c r="L77" i="1"/>
  <c r="H80" i="1"/>
  <c r="I80" i="1"/>
  <c r="K80" i="1"/>
  <c r="L80" i="1"/>
  <c r="H73" i="1"/>
  <c r="I73" i="1"/>
  <c r="K73" i="1"/>
  <c r="L73" i="1"/>
  <c r="H93" i="1"/>
  <c r="I93" i="1"/>
  <c r="K93" i="1"/>
  <c r="L93" i="1"/>
  <c r="H89" i="1"/>
  <c r="I89" i="1"/>
  <c r="K89" i="1"/>
  <c r="L89" i="1"/>
  <c r="H83" i="1"/>
  <c r="I83" i="1"/>
  <c r="K83" i="1"/>
  <c r="L83" i="1"/>
  <c r="H66" i="1"/>
  <c r="I66" i="1"/>
  <c r="K66" i="1"/>
  <c r="L66" i="1"/>
  <c r="H67" i="1"/>
  <c r="I67" i="1"/>
  <c r="K67" i="1"/>
  <c r="L67" i="1"/>
  <c r="H82" i="1"/>
  <c r="I82" i="1"/>
  <c r="K82" i="1"/>
  <c r="L82" i="1"/>
  <c r="H81" i="1"/>
  <c r="I81" i="1"/>
  <c r="K81" i="1"/>
  <c r="L81" i="1"/>
  <c r="H94" i="1"/>
  <c r="I94" i="1"/>
  <c r="K94" i="1"/>
  <c r="L94" i="1"/>
  <c r="H91" i="1"/>
  <c r="I91" i="1"/>
  <c r="K91" i="1"/>
  <c r="L91" i="1"/>
  <c r="H86" i="1"/>
  <c r="I86" i="1"/>
  <c r="K86" i="1"/>
  <c r="L86" i="1"/>
  <c r="H90" i="1"/>
  <c r="I90" i="1"/>
  <c r="K90" i="1"/>
  <c r="L90" i="1"/>
  <c r="H70" i="1"/>
  <c r="I70" i="1"/>
  <c r="K70" i="1"/>
  <c r="L70" i="1"/>
  <c r="H78" i="1"/>
  <c r="I78" i="1"/>
  <c r="K78" i="1"/>
  <c r="L78" i="1"/>
  <c r="H96" i="1"/>
  <c r="I96" i="1"/>
  <c r="K96" i="1"/>
  <c r="L96" i="1"/>
  <c r="H92" i="1"/>
  <c r="I92" i="1"/>
  <c r="K92" i="1"/>
  <c r="L92" i="1"/>
  <c r="H68" i="1"/>
  <c r="I68" i="1"/>
  <c r="K68" i="1"/>
  <c r="L68" i="1"/>
  <c r="H74" i="1"/>
  <c r="I74" i="1"/>
  <c r="K74" i="1"/>
  <c r="L74" i="1"/>
  <c r="H72" i="1"/>
  <c r="I72" i="1"/>
  <c r="K72" i="1"/>
  <c r="L72" i="1"/>
  <c r="H71" i="1"/>
  <c r="I71" i="1"/>
  <c r="K71" i="1"/>
  <c r="L71" i="1"/>
  <c r="H87" i="1"/>
  <c r="I87" i="1"/>
  <c r="K87" i="1"/>
  <c r="L87" i="1"/>
  <c r="H79" i="1"/>
  <c r="I79" i="1"/>
  <c r="K79" i="1"/>
  <c r="L79" i="1"/>
  <c r="H65" i="1"/>
  <c r="I65" i="1"/>
  <c r="K65" i="1"/>
  <c r="L65" i="1"/>
  <c r="H75" i="1"/>
  <c r="I75" i="1"/>
  <c r="K75" i="1"/>
  <c r="L75" i="1"/>
  <c r="H76" i="1"/>
  <c r="I76" i="1"/>
  <c r="K76" i="1"/>
  <c r="L76" i="1"/>
  <c r="H85" i="1"/>
  <c r="I85" i="1"/>
  <c r="K85" i="1"/>
  <c r="L85" i="1"/>
  <c r="H95" i="1"/>
  <c r="I95" i="1"/>
  <c r="K95" i="1"/>
  <c r="L95" i="1"/>
  <c r="M69" i="1"/>
  <c r="M70" i="1"/>
  <c r="M73" i="1"/>
  <c r="M66" i="1"/>
  <c r="M71" i="1"/>
  <c r="M68" i="1"/>
  <c r="M65" i="1"/>
  <c r="M78" i="1"/>
  <c r="M67" i="1"/>
  <c r="M77" i="1"/>
  <c r="M82" i="1"/>
  <c r="M84" i="1"/>
  <c r="M79" i="1"/>
  <c r="M74" i="1"/>
  <c r="M81" i="1"/>
  <c r="M88" i="1"/>
  <c r="M83" i="1"/>
  <c r="M80" i="1"/>
  <c r="M86" i="1"/>
  <c r="M95" i="1"/>
  <c r="M75" i="1"/>
  <c r="M91" i="1"/>
  <c r="M85" i="1"/>
  <c r="M76" i="1"/>
  <c r="M87" i="1"/>
  <c r="M92" i="1"/>
  <c r="M96" i="1"/>
  <c r="M90" i="1"/>
  <c r="M89" i="1"/>
  <c r="M94" i="1"/>
  <c r="M93" i="1"/>
  <c r="M72" i="1"/>
  <c r="K17" i="1"/>
  <c r="H17" i="1"/>
  <c r="I17" i="1"/>
  <c r="L17" i="1"/>
  <c r="K32" i="1"/>
  <c r="H32" i="1"/>
  <c r="I32" i="1"/>
  <c r="L32" i="1"/>
  <c r="K27" i="1"/>
  <c r="H27" i="1"/>
  <c r="I27" i="1"/>
  <c r="L27" i="1"/>
  <c r="K22" i="1"/>
  <c r="H22" i="1"/>
  <c r="I22" i="1"/>
  <c r="L22" i="1"/>
  <c r="K13" i="1"/>
  <c r="H13" i="1"/>
  <c r="I13" i="1"/>
  <c r="L13" i="1"/>
  <c r="K25" i="1"/>
  <c r="H25" i="1"/>
  <c r="I25" i="1"/>
  <c r="L25" i="1"/>
  <c r="K5" i="1"/>
  <c r="H5" i="1"/>
  <c r="I5" i="1"/>
  <c r="L5" i="1"/>
  <c r="K18" i="1"/>
  <c r="H18" i="1"/>
  <c r="I18" i="1"/>
  <c r="L18" i="1"/>
  <c r="K14" i="1"/>
  <c r="H14" i="1"/>
  <c r="I14" i="1"/>
  <c r="L14" i="1"/>
  <c r="K4" i="1"/>
  <c r="H4" i="1"/>
  <c r="I4" i="1"/>
  <c r="L4" i="1"/>
  <c r="K29" i="1"/>
  <c r="H29" i="1"/>
  <c r="I29" i="1"/>
  <c r="L29" i="1"/>
  <c r="K7" i="1"/>
  <c r="H7" i="1"/>
  <c r="I7" i="1"/>
  <c r="L7" i="1"/>
  <c r="K8" i="1"/>
  <c r="H8" i="1"/>
  <c r="I8" i="1"/>
  <c r="L8" i="1"/>
  <c r="K23" i="1"/>
  <c r="H23" i="1"/>
  <c r="I23" i="1"/>
  <c r="L23" i="1"/>
  <c r="K10" i="1"/>
  <c r="H10" i="1"/>
  <c r="I10" i="1"/>
  <c r="L10" i="1"/>
  <c r="H6" i="1"/>
  <c r="I6" i="1"/>
  <c r="K6" i="1"/>
  <c r="L6" i="1"/>
  <c r="H9" i="1"/>
  <c r="I9" i="1"/>
  <c r="K9" i="1"/>
  <c r="L9" i="1"/>
  <c r="H11" i="1"/>
  <c r="I11" i="1"/>
  <c r="K11" i="1"/>
  <c r="L11" i="1"/>
  <c r="H12" i="1"/>
  <c r="I12" i="1"/>
  <c r="K12" i="1"/>
  <c r="L12" i="1"/>
  <c r="H15" i="1"/>
  <c r="I15" i="1"/>
  <c r="K15" i="1"/>
  <c r="L15" i="1"/>
  <c r="H16" i="1"/>
  <c r="I16" i="1"/>
  <c r="K16" i="1"/>
  <c r="L16" i="1"/>
  <c r="H19" i="1"/>
  <c r="I19" i="1"/>
  <c r="K19" i="1"/>
  <c r="L19" i="1"/>
  <c r="H20" i="1"/>
  <c r="I20" i="1"/>
  <c r="K20" i="1"/>
  <c r="L20" i="1"/>
  <c r="H21" i="1"/>
  <c r="I21" i="1"/>
  <c r="K21" i="1"/>
  <c r="L21" i="1"/>
  <c r="H24" i="1"/>
  <c r="I24" i="1"/>
  <c r="K24" i="1"/>
  <c r="L24" i="1"/>
  <c r="H26" i="1"/>
  <c r="I26" i="1"/>
  <c r="K26" i="1"/>
  <c r="L26" i="1"/>
  <c r="H28" i="1"/>
  <c r="I28" i="1"/>
  <c r="K28" i="1"/>
  <c r="L28" i="1"/>
  <c r="H30" i="1"/>
  <c r="I30" i="1"/>
  <c r="K30" i="1"/>
  <c r="L30" i="1"/>
  <c r="H31" i="1"/>
  <c r="I31" i="1"/>
  <c r="K31" i="1"/>
  <c r="L31" i="1"/>
  <c r="H33" i="1"/>
  <c r="I33" i="1"/>
  <c r="K33" i="1"/>
  <c r="L33" i="1"/>
  <c r="H34" i="1"/>
  <c r="I34" i="1"/>
  <c r="K34" i="1"/>
  <c r="L34" i="1"/>
  <c r="H35" i="1"/>
  <c r="I35" i="1"/>
  <c r="K35" i="1"/>
  <c r="L35" i="1"/>
  <c r="H36" i="1"/>
  <c r="I36" i="1"/>
  <c r="K36" i="1"/>
  <c r="L36" i="1"/>
  <c r="H37" i="1"/>
  <c r="I37" i="1"/>
  <c r="K37" i="1"/>
  <c r="L37" i="1"/>
  <c r="M6" i="1"/>
  <c r="M9" i="1"/>
  <c r="M11" i="1"/>
  <c r="M16" i="1"/>
  <c r="M19" i="1"/>
  <c r="M12" i="1"/>
  <c r="M36" i="1"/>
  <c r="M20" i="1"/>
  <c r="M24" i="1"/>
  <c r="M26" i="1"/>
  <c r="M15" i="1"/>
  <c r="M21" i="1"/>
  <c r="M28" i="1"/>
  <c r="M30" i="1"/>
  <c r="M33" i="1"/>
  <c r="M34" i="1"/>
  <c r="M35" i="1"/>
  <c r="M31" i="1"/>
  <c r="M5" i="1"/>
  <c r="M4" i="1"/>
  <c r="M8" i="1"/>
  <c r="M7" i="1"/>
  <c r="M10" i="1"/>
  <c r="M14" i="1"/>
  <c r="M13" i="1"/>
  <c r="M22" i="1"/>
  <c r="M18" i="1"/>
  <c r="M27" i="1"/>
  <c r="M17" i="1"/>
  <c r="M23" i="1"/>
  <c r="M32" i="1"/>
  <c r="M25" i="1"/>
  <c r="M29" i="1"/>
  <c r="M37" i="1"/>
  <c r="H5" i="7"/>
  <c r="I5" i="7"/>
  <c r="M5" i="7"/>
  <c r="N5" i="7"/>
  <c r="O5" i="7"/>
  <c r="H7" i="7"/>
  <c r="I7" i="7"/>
  <c r="M7" i="7"/>
  <c r="N7" i="7"/>
  <c r="O7" i="7"/>
  <c r="H6" i="7"/>
  <c r="I6" i="7"/>
  <c r="M6" i="7"/>
  <c r="N6" i="7"/>
  <c r="O6" i="7"/>
  <c r="H8" i="7"/>
  <c r="I8" i="7"/>
  <c r="M8" i="7"/>
  <c r="N8" i="7"/>
  <c r="O8" i="7"/>
  <c r="H4" i="7"/>
  <c r="I4" i="7"/>
  <c r="M4" i="7"/>
  <c r="N4" i="7"/>
  <c r="O4" i="7"/>
  <c r="K38" i="1"/>
  <c r="K40" i="1"/>
  <c r="K44" i="1"/>
  <c r="K41" i="1"/>
  <c r="K43" i="1"/>
  <c r="K45" i="1"/>
  <c r="K39" i="1"/>
  <c r="K56" i="1"/>
  <c r="K42" i="1"/>
  <c r="K46" i="1"/>
  <c r="K49" i="1"/>
  <c r="K54" i="1"/>
  <c r="K55" i="1"/>
  <c r="K53" i="1"/>
  <c r="K47" i="1"/>
  <c r="K58" i="1"/>
  <c r="K50" i="1"/>
  <c r="K51" i="1"/>
  <c r="K62" i="1"/>
  <c r="K48" i="1"/>
  <c r="K52" i="1"/>
  <c r="K59" i="1"/>
  <c r="K60" i="1"/>
  <c r="K63" i="1"/>
  <c r="K64" i="1"/>
  <c r="K57" i="1"/>
  <c r="K61" i="1"/>
  <c r="H38" i="1"/>
  <c r="I38" i="1"/>
  <c r="H40" i="1"/>
  <c r="I40" i="1"/>
  <c r="L40" i="1"/>
  <c r="H44" i="1"/>
  <c r="I44" i="1"/>
  <c r="H41" i="1"/>
  <c r="I41" i="1"/>
  <c r="H43" i="1"/>
  <c r="I43" i="1"/>
  <c r="H45" i="1"/>
  <c r="I45" i="1"/>
  <c r="H39" i="1"/>
  <c r="I39" i="1"/>
  <c r="H56" i="1"/>
  <c r="I56" i="1"/>
  <c r="H42" i="1"/>
  <c r="I42" i="1"/>
  <c r="H46" i="1"/>
  <c r="I46" i="1"/>
  <c r="H49" i="1"/>
  <c r="I49" i="1"/>
  <c r="H54" i="1"/>
  <c r="I54" i="1"/>
  <c r="L54" i="1"/>
  <c r="H55" i="1"/>
  <c r="I55" i="1"/>
  <c r="L55" i="1"/>
  <c r="H53" i="1"/>
  <c r="I53" i="1"/>
  <c r="L53" i="1"/>
  <c r="H47" i="1"/>
  <c r="I47" i="1"/>
  <c r="L47" i="1"/>
  <c r="H58" i="1"/>
  <c r="I58" i="1"/>
  <c r="L58" i="1"/>
  <c r="H50" i="1"/>
  <c r="I50" i="1"/>
  <c r="H51" i="1"/>
  <c r="I51" i="1"/>
  <c r="H62" i="1"/>
  <c r="I62" i="1"/>
  <c r="L62" i="1"/>
  <c r="H48" i="1"/>
  <c r="I48" i="1"/>
  <c r="L48" i="1"/>
  <c r="H52" i="1"/>
  <c r="I52" i="1"/>
  <c r="L52" i="1"/>
  <c r="H59" i="1"/>
  <c r="I59" i="1"/>
  <c r="H60" i="1"/>
  <c r="I60" i="1"/>
  <c r="H63" i="1"/>
  <c r="I63" i="1"/>
  <c r="L63" i="1"/>
  <c r="H64" i="1"/>
  <c r="I64" i="1"/>
  <c r="L64" i="1"/>
  <c r="H57" i="1"/>
  <c r="I57" i="1"/>
  <c r="H61" i="1"/>
  <c r="I61" i="1"/>
  <c r="K119" i="1"/>
  <c r="K120" i="1"/>
  <c r="K121" i="1"/>
  <c r="K123" i="1"/>
  <c r="K122" i="1"/>
  <c r="K124" i="1"/>
  <c r="K125" i="1"/>
  <c r="K126" i="1"/>
  <c r="K127" i="1"/>
  <c r="K129" i="1"/>
  <c r="K130" i="1"/>
  <c r="K128" i="1"/>
  <c r="K131" i="1"/>
  <c r="K137" i="1"/>
  <c r="K133" i="1"/>
  <c r="K132" i="1"/>
  <c r="K134" i="1"/>
  <c r="K135" i="1"/>
  <c r="K136" i="1"/>
  <c r="K138" i="1"/>
  <c r="H138" i="1"/>
  <c r="I138" i="1"/>
  <c r="L138" i="1"/>
  <c r="K139" i="1"/>
  <c r="H119" i="1"/>
  <c r="I119" i="1"/>
  <c r="L119" i="1"/>
  <c r="H120" i="1"/>
  <c r="I120" i="1"/>
  <c r="H121" i="1"/>
  <c r="I121" i="1"/>
  <c r="H123" i="1"/>
  <c r="I123" i="1"/>
  <c r="H122" i="1"/>
  <c r="I122" i="1"/>
  <c r="L122" i="1"/>
  <c r="H124" i="1"/>
  <c r="I124" i="1"/>
  <c r="H125" i="1"/>
  <c r="I125" i="1"/>
  <c r="L125" i="1"/>
  <c r="H126" i="1"/>
  <c r="I126" i="1"/>
  <c r="H127" i="1"/>
  <c r="I127" i="1"/>
  <c r="H129" i="1"/>
  <c r="I129" i="1"/>
  <c r="H130" i="1"/>
  <c r="I130" i="1"/>
  <c r="H128" i="1"/>
  <c r="I128" i="1"/>
  <c r="H131" i="1"/>
  <c r="I131" i="1"/>
  <c r="L131" i="1"/>
  <c r="H137" i="1"/>
  <c r="I137" i="1"/>
  <c r="H133" i="1"/>
  <c r="I133" i="1"/>
  <c r="L133" i="1"/>
  <c r="H132" i="1"/>
  <c r="I132" i="1"/>
  <c r="L132" i="1"/>
  <c r="H134" i="1"/>
  <c r="I134" i="1"/>
  <c r="L134" i="1"/>
  <c r="H135" i="1"/>
  <c r="I135" i="1"/>
  <c r="H136" i="1"/>
  <c r="I136" i="1"/>
  <c r="H139" i="1"/>
  <c r="I139" i="1"/>
  <c r="L139" i="1"/>
  <c r="K113" i="1"/>
  <c r="K114" i="1"/>
  <c r="K115" i="1"/>
  <c r="K116" i="1"/>
  <c r="H116" i="1"/>
  <c r="I116" i="1"/>
  <c r="L116" i="1"/>
  <c r="K117" i="1"/>
  <c r="K118" i="1"/>
  <c r="H113" i="1"/>
  <c r="I113" i="1"/>
  <c r="H114" i="1"/>
  <c r="I114" i="1"/>
  <c r="H115" i="1"/>
  <c r="I115" i="1"/>
  <c r="H117" i="1"/>
  <c r="I117" i="1"/>
  <c r="L117" i="1"/>
  <c r="H118" i="1"/>
  <c r="I118" i="1"/>
  <c r="K106" i="1"/>
  <c r="K105" i="1"/>
  <c r="K107" i="1"/>
  <c r="K109" i="1"/>
  <c r="K111" i="1"/>
  <c r="K108" i="1"/>
  <c r="K112" i="1"/>
  <c r="K110" i="1"/>
  <c r="H106" i="1"/>
  <c r="I106" i="1"/>
  <c r="L106" i="1"/>
  <c r="H105" i="1"/>
  <c r="I105" i="1"/>
  <c r="L105" i="1"/>
  <c r="H107" i="1"/>
  <c r="I107" i="1"/>
  <c r="L107" i="1"/>
  <c r="H109" i="1"/>
  <c r="I109" i="1"/>
  <c r="L109" i="1"/>
  <c r="H111" i="1"/>
  <c r="I111" i="1"/>
  <c r="H108" i="1"/>
  <c r="I108" i="1"/>
  <c r="H112" i="1"/>
  <c r="I112" i="1"/>
  <c r="L112" i="1"/>
  <c r="H110" i="1"/>
  <c r="I110" i="1"/>
  <c r="H97" i="1"/>
  <c r="I97" i="1"/>
  <c r="K97" i="1"/>
  <c r="L97" i="1"/>
  <c r="H99" i="1"/>
  <c r="I99" i="1"/>
  <c r="K99" i="1"/>
  <c r="L99" i="1"/>
  <c r="H103" i="1"/>
  <c r="I103" i="1"/>
  <c r="K103" i="1"/>
  <c r="L103" i="1"/>
  <c r="H101" i="1"/>
  <c r="I101" i="1"/>
  <c r="K101" i="1"/>
  <c r="L101" i="1"/>
  <c r="H100" i="1"/>
  <c r="I100" i="1"/>
  <c r="K100" i="1"/>
  <c r="L100" i="1"/>
  <c r="H104" i="1"/>
  <c r="I104" i="1"/>
  <c r="K104" i="1"/>
  <c r="L104" i="1"/>
  <c r="H98" i="1"/>
  <c r="I98" i="1"/>
  <c r="K98" i="1"/>
  <c r="L98" i="1"/>
  <c r="H102" i="1"/>
  <c r="I102" i="1"/>
  <c r="K102" i="1"/>
  <c r="L102" i="1"/>
  <c r="M104" i="1"/>
  <c r="M98" i="1"/>
  <c r="N26" i="3"/>
  <c r="N35" i="3"/>
  <c r="N30" i="3"/>
  <c r="N8" i="3"/>
  <c r="N5" i="3"/>
  <c r="N25" i="3"/>
  <c r="N45" i="3"/>
  <c r="N7" i="3"/>
  <c r="N13" i="3"/>
  <c r="N31" i="3"/>
  <c r="N28" i="3"/>
  <c r="N12" i="3"/>
  <c r="N27" i="3"/>
  <c r="N15" i="3"/>
  <c r="N42" i="3"/>
  <c r="N32" i="3"/>
  <c r="N11" i="3"/>
  <c r="N18" i="3"/>
  <c r="N22" i="3"/>
  <c r="N43" i="3"/>
  <c r="N44" i="3"/>
  <c r="N39" i="3"/>
  <c r="N17" i="3"/>
  <c r="N6" i="3"/>
  <c r="N24" i="3"/>
  <c r="N37" i="3"/>
  <c r="N29" i="3"/>
  <c r="N20" i="3"/>
  <c r="N34" i="3"/>
  <c r="N9" i="3"/>
  <c r="N4" i="3"/>
  <c r="N19" i="3"/>
  <c r="N46" i="3"/>
  <c r="N40" i="3"/>
  <c r="N38" i="3"/>
  <c r="N33" i="3"/>
  <c r="N36" i="3"/>
  <c r="N16" i="3"/>
  <c r="N23" i="3"/>
  <c r="N41" i="3"/>
  <c r="N14" i="3"/>
  <c r="N10" i="3"/>
  <c r="N21" i="3"/>
  <c r="L4" i="8"/>
  <c r="L7" i="8"/>
  <c r="L14" i="8"/>
  <c r="L11" i="8"/>
  <c r="L15" i="8"/>
  <c r="L13" i="8"/>
  <c r="L17" i="8"/>
  <c r="L23" i="8"/>
  <c r="L22" i="8"/>
  <c r="L20" i="8"/>
  <c r="L18" i="8"/>
  <c r="L19" i="8"/>
  <c r="L21" i="8"/>
  <c r="L16" i="8"/>
  <c r="L10" i="8"/>
  <c r="L12" i="8"/>
  <c r="L9" i="8"/>
  <c r="L25" i="8"/>
  <c r="L5" i="8"/>
  <c r="L135" i="1"/>
  <c r="L136" i="1"/>
  <c r="L137" i="1"/>
  <c r="M136" i="1"/>
  <c r="L127" i="1"/>
  <c r="L129" i="1"/>
  <c r="L130" i="1"/>
  <c r="L126" i="1"/>
  <c r="L128" i="1"/>
  <c r="M129" i="1"/>
  <c r="M131" i="1"/>
  <c r="L120" i="1"/>
  <c r="L124" i="1"/>
  <c r="L121" i="1"/>
  <c r="L123" i="1"/>
  <c r="M124" i="1"/>
  <c r="M120" i="1"/>
  <c r="L114" i="1"/>
  <c r="L113" i="1"/>
  <c r="L115" i="1"/>
  <c r="L118" i="1"/>
  <c r="M117" i="1"/>
  <c r="M118" i="1"/>
  <c r="L110" i="1"/>
  <c r="L111" i="1"/>
  <c r="L108" i="1"/>
  <c r="M99" i="1"/>
  <c r="M102" i="1"/>
  <c r="M103" i="1"/>
  <c r="M101" i="1"/>
  <c r="M100" i="1"/>
  <c r="M97" i="1"/>
  <c r="M123" i="1"/>
  <c r="M119" i="1"/>
  <c r="M122" i="1"/>
  <c r="L59" i="1"/>
  <c r="L50" i="1"/>
  <c r="L38" i="1"/>
  <c r="L39" i="1"/>
  <c r="L41" i="1"/>
  <c r="L42" i="1"/>
  <c r="L43" i="1"/>
  <c r="L44" i="1"/>
  <c r="L45" i="1"/>
  <c r="L46" i="1"/>
  <c r="L49" i="1"/>
  <c r="L51" i="1"/>
  <c r="L56" i="1"/>
  <c r="L57" i="1"/>
  <c r="L60" i="1"/>
  <c r="L61" i="1"/>
  <c r="M50" i="1"/>
  <c r="M51" i="1"/>
  <c r="M53" i="1"/>
  <c r="M61" i="1"/>
  <c r="M43" i="1"/>
  <c r="M59" i="1"/>
  <c r="M46" i="1"/>
  <c r="M57" i="1"/>
  <c r="M45" i="1"/>
  <c r="M60" i="1"/>
  <c r="M47" i="1"/>
  <c r="M39" i="1"/>
  <c r="M38" i="1"/>
  <c r="M58" i="1"/>
  <c r="M41" i="1"/>
  <c r="M56" i="1"/>
  <c r="M52" i="1"/>
  <c r="M55" i="1"/>
  <c r="M130" i="1"/>
  <c r="M127" i="1"/>
  <c r="M132" i="1"/>
  <c r="M135" i="1"/>
  <c r="M133" i="1"/>
  <c r="M137" i="1"/>
  <c r="M109" i="1"/>
  <c r="M106" i="1"/>
  <c r="M111" i="1"/>
  <c r="M108" i="1"/>
  <c r="M105" i="1"/>
  <c r="M112" i="1"/>
  <c r="M107" i="1"/>
  <c r="M110" i="1"/>
  <c r="M139" i="1"/>
  <c r="M134" i="1"/>
  <c r="M138" i="1"/>
  <c r="M126" i="1"/>
  <c r="M125" i="1"/>
  <c r="M128" i="1"/>
  <c r="M121" i="1"/>
  <c r="M116" i="1"/>
  <c r="M115" i="1"/>
  <c r="M114" i="1"/>
  <c r="M113" i="1"/>
  <c r="M63" i="1"/>
  <c r="M48" i="1"/>
  <c r="M49" i="1"/>
  <c r="M40" i="1"/>
  <c r="M42" i="1"/>
  <c r="M64" i="1"/>
  <c r="M54" i="1"/>
  <c r="M44" i="1"/>
  <c r="M62" i="1"/>
</calcChain>
</file>

<file path=xl/sharedStrings.xml><?xml version="1.0" encoding="utf-8"?>
<sst xmlns="http://schemas.openxmlformats.org/spreadsheetml/2006/main" count="2013" uniqueCount="988">
  <si>
    <t>瑞金市2017年招聘教师第一批面试人员成绩登记表</t>
  </si>
  <si>
    <t>序号</t>
  </si>
  <si>
    <t>岗位
名称</t>
  </si>
  <si>
    <t>姓名</t>
  </si>
  <si>
    <t>性别</t>
  </si>
  <si>
    <t>身份证号</t>
  </si>
  <si>
    <t>笔试成绩（占50%）</t>
  </si>
  <si>
    <t>面试成绩（占50%）</t>
  </si>
  <si>
    <t>总成绩</t>
  </si>
  <si>
    <t>排名</t>
  </si>
  <si>
    <t>联系号码</t>
  </si>
  <si>
    <t>备注</t>
  </si>
  <si>
    <t>午别</t>
  </si>
  <si>
    <t>笔试
原始成绩</t>
  </si>
  <si>
    <t>折算百分制</t>
  </si>
  <si>
    <t>笔试折算分</t>
  </si>
  <si>
    <t>面试折算分</t>
  </si>
  <si>
    <t>初中语文</t>
  </si>
  <si>
    <t>刘欢</t>
  </si>
  <si>
    <t>女</t>
  </si>
  <si>
    <t>36078119940328292X</t>
  </si>
  <si>
    <t>下午</t>
  </si>
  <si>
    <t>杨路青</t>
  </si>
  <si>
    <t>360781199608050022</t>
  </si>
  <si>
    <t>邹青香</t>
  </si>
  <si>
    <t>360781199201125141</t>
  </si>
  <si>
    <t>上午</t>
  </si>
  <si>
    <t>刘敏</t>
  </si>
  <si>
    <t>360781199603032925</t>
  </si>
  <si>
    <t>谢莉君</t>
  </si>
  <si>
    <t>360781199511010040</t>
  </si>
  <si>
    <t>谢明珠</t>
  </si>
  <si>
    <t>360781199510261040</t>
  </si>
  <si>
    <t>杨俏莹</t>
  </si>
  <si>
    <t>360781199307240041</t>
  </si>
  <si>
    <t>邹会莲</t>
  </si>
  <si>
    <t>360733199401083627</t>
  </si>
  <si>
    <t>刘丽芬</t>
  </si>
  <si>
    <t>360781199502152928</t>
  </si>
  <si>
    <t>欧阳艳青</t>
  </si>
  <si>
    <t>360781198804190642</t>
  </si>
  <si>
    <t>李玲</t>
  </si>
  <si>
    <t>360781199212061729</t>
  </si>
  <si>
    <t>范晓燕</t>
  </si>
  <si>
    <t>360782199405101121</t>
  </si>
  <si>
    <t>蔡如意</t>
  </si>
  <si>
    <t>360702199412212223</t>
  </si>
  <si>
    <t>戴海兰</t>
  </si>
  <si>
    <t>360781199309106620</t>
  </si>
  <si>
    <t>杨萍</t>
  </si>
  <si>
    <t>360781199311185129</t>
  </si>
  <si>
    <t>杨洁</t>
  </si>
  <si>
    <t>360781199411290049</t>
  </si>
  <si>
    <t>肖环</t>
  </si>
  <si>
    <t>360733199301052786</t>
  </si>
  <si>
    <t>欧阳淑</t>
  </si>
  <si>
    <t>360781199305254220</t>
  </si>
  <si>
    <t>刘涓</t>
  </si>
  <si>
    <t>360781199307130029</t>
  </si>
  <si>
    <t>钟肸</t>
  </si>
  <si>
    <t>360781199008163664</t>
  </si>
  <si>
    <t>江宇</t>
  </si>
  <si>
    <t>360781199611151721</t>
  </si>
  <si>
    <t>钟蕾</t>
  </si>
  <si>
    <t>360781199308270103</t>
  </si>
  <si>
    <t>肖倩琳</t>
  </si>
  <si>
    <t>360702199411270624</t>
  </si>
  <si>
    <t>杨青</t>
  </si>
  <si>
    <t>360781199205260623</t>
  </si>
  <si>
    <t>曾栎荣</t>
  </si>
  <si>
    <t>360781199404070021</t>
  </si>
  <si>
    <t>杨文倩</t>
  </si>
  <si>
    <t>360781199405160045</t>
  </si>
  <si>
    <t>刘路英</t>
  </si>
  <si>
    <t>360781199103123628</t>
  </si>
  <si>
    <t>焦艳梅</t>
  </si>
  <si>
    <t>362427199211090322</t>
  </si>
  <si>
    <t>放弃</t>
  </si>
  <si>
    <t>张丹</t>
  </si>
  <si>
    <t>360781199701091021</t>
  </si>
  <si>
    <t>江丽丹</t>
  </si>
  <si>
    <t>360781199304265825</t>
  </si>
  <si>
    <t>潭云凤</t>
  </si>
  <si>
    <t>360781199405045522</t>
  </si>
  <si>
    <t>递补</t>
  </si>
  <si>
    <t>林越美</t>
  </si>
  <si>
    <t>360731199501297646</t>
  </si>
  <si>
    <t>邓招发</t>
  </si>
  <si>
    <t>360731199302078723</t>
  </si>
  <si>
    <t>石敏</t>
  </si>
  <si>
    <t>230523199103033223</t>
  </si>
  <si>
    <t>初中数学</t>
  </si>
  <si>
    <t>李金梅</t>
  </si>
  <si>
    <t>360781199412051728</t>
  </si>
  <si>
    <t>刘  喜</t>
  </si>
  <si>
    <t>360781199303182921</t>
  </si>
  <si>
    <t>黄淑玲</t>
  </si>
  <si>
    <t>360735199510202624</t>
  </si>
  <si>
    <t>调剂</t>
  </si>
  <si>
    <t>郑勤燕</t>
  </si>
  <si>
    <t>362321199211267825</t>
  </si>
  <si>
    <t>华宝丽</t>
  </si>
  <si>
    <t>36073119910303172X</t>
  </si>
  <si>
    <t>赖琼</t>
  </si>
  <si>
    <t>360730199104180085</t>
  </si>
  <si>
    <t>刘鹏云</t>
  </si>
  <si>
    <t>360781199208034226</t>
  </si>
  <si>
    <t>朱慧珍</t>
  </si>
  <si>
    <t>360702199503031022</t>
  </si>
  <si>
    <t>许  英</t>
  </si>
  <si>
    <t>360735198810031228</t>
  </si>
  <si>
    <t>邱名秀</t>
  </si>
  <si>
    <t>360725198712291429</t>
  </si>
  <si>
    <t>陈艳华</t>
  </si>
  <si>
    <t>360781199308124720</t>
  </si>
  <si>
    <t>徐华婷</t>
  </si>
  <si>
    <t>362204199312078423</t>
  </si>
  <si>
    <t>谢  凤</t>
  </si>
  <si>
    <t>360730199204245421</t>
  </si>
  <si>
    <t>赖俊璇</t>
  </si>
  <si>
    <t>男</t>
  </si>
  <si>
    <t>360781199502050016</t>
  </si>
  <si>
    <t>邓怡娉</t>
  </si>
  <si>
    <t>360781199410310044</t>
  </si>
  <si>
    <t>杨  柳</t>
  </si>
  <si>
    <t>371202199009246824</t>
  </si>
  <si>
    <t>赖长坤</t>
  </si>
  <si>
    <t>360781199312250076</t>
  </si>
  <si>
    <t>刘  哲</t>
  </si>
  <si>
    <t>36078119960308002X</t>
  </si>
  <si>
    <t>梁  斌</t>
  </si>
  <si>
    <t>360781199002064251</t>
  </si>
  <si>
    <t>赖  强</t>
  </si>
  <si>
    <t>360781199401071715</t>
  </si>
  <si>
    <t>林  云</t>
  </si>
  <si>
    <t>360781199411270021</t>
  </si>
  <si>
    <t>曾素萍</t>
  </si>
  <si>
    <t>36078219940827022X</t>
  </si>
  <si>
    <t>钟丰应</t>
  </si>
  <si>
    <t>360781199212222035</t>
  </si>
  <si>
    <t>兰  鹏</t>
  </si>
  <si>
    <t>360781199406231714</t>
  </si>
  <si>
    <t>刘琼霞</t>
  </si>
  <si>
    <t>362428199408014629</t>
  </si>
  <si>
    <t>蔡银娟</t>
  </si>
  <si>
    <t>640381199010141240</t>
  </si>
  <si>
    <t>芦玲</t>
  </si>
  <si>
    <t>36073019940923032X</t>
  </si>
  <si>
    <t>初中英语</t>
  </si>
  <si>
    <t>许素兰</t>
  </si>
  <si>
    <t>360733199308162726</t>
  </si>
  <si>
    <t>曾  莺</t>
  </si>
  <si>
    <t>360730199311241725</t>
  </si>
  <si>
    <t>邱  林</t>
  </si>
  <si>
    <t>360733199212030526</t>
  </si>
  <si>
    <t>刘璐萍</t>
  </si>
  <si>
    <t>360781199605160066</t>
  </si>
  <si>
    <t>谢海莲</t>
  </si>
  <si>
    <t>360781199504063427</t>
  </si>
  <si>
    <t>杨琛玲</t>
  </si>
  <si>
    <t>360781199511170028</t>
  </si>
  <si>
    <t>熊丽娟</t>
  </si>
  <si>
    <t>360122198805183927</t>
  </si>
  <si>
    <t>钟海霞</t>
  </si>
  <si>
    <t>360781199303151068</t>
  </si>
  <si>
    <t>魏  艳</t>
  </si>
  <si>
    <t>360730199306100346</t>
  </si>
  <si>
    <t>钟  青</t>
  </si>
  <si>
    <t>36078119950622006X</t>
  </si>
  <si>
    <t>李海清</t>
  </si>
  <si>
    <t>360721199310104028</t>
  </si>
  <si>
    <t>钟  宇</t>
  </si>
  <si>
    <t>360781199509080621</t>
  </si>
  <si>
    <t>胡珊君</t>
  </si>
  <si>
    <t>362402199204030527</t>
  </si>
  <si>
    <t>钟赤容</t>
  </si>
  <si>
    <t>360781199107153680</t>
  </si>
  <si>
    <t>许丽霞</t>
  </si>
  <si>
    <t>360733199202172723</t>
  </si>
  <si>
    <t>钟苏清</t>
  </si>
  <si>
    <t>360781199409062928</t>
  </si>
  <si>
    <t>郭梅林</t>
  </si>
  <si>
    <t>360733199508043326</t>
  </si>
  <si>
    <t>谢  威</t>
  </si>
  <si>
    <t>360781199512202933</t>
  </si>
  <si>
    <t>刘  芳</t>
  </si>
  <si>
    <t>360781199002052066</t>
  </si>
  <si>
    <t>刘  玲</t>
  </si>
  <si>
    <t>360781199308152027</t>
  </si>
  <si>
    <t>朱莎莎</t>
  </si>
  <si>
    <t>362203199412263021</t>
  </si>
  <si>
    <t>钟路苗</t>
  </si>
  <si>
    <t>360781199611103623</t>
  </si>
  <si>
    <t>廖  清</t>
  </si>
  <si>
    <t>360730199101246325</t>
  </si>
  <si>
    <t>周慧敏</t>
  </si>
  <si>
    <t>360781199210052044</t>
  </si>
  <si>
    <t>钟淑敏</t>
  </si>
  <si>
    <t>360781199409193629</t>
  </si>
  <si>
    <t>钟保春</t>
  </si>
  <si>
    <t>360781199305022104</t>
  </si>
  <si>
    <t>谢丽英</t>
  </si>
  <si>
    <t>360733199410135425</t>
  </si>
  <si>
    <t>文超</t>
  </si>
  <si>
    <t>360733199310030044</t>
  </si>
  <si>
    <t>刘威江</t>
  </si>
  <si>
    <t>360781199404050063</t>
  </si>
  <si>
    <t>肖丽丽</t>
  </si>
  <si>
    <t>360781199203115844</t>
  </si>
  <si>
    <t>邹会</t>
  </si>
  <si>
    <t>360781199511045120</t>
  </si>
  <si>
    <t>刘依宁</t>
  </si>
  <si>
    <t>360781199109060023</t>
  </si>
  <si>
    <t>初中物理</t>
  </si>
  <si>
    <t>钟浩鹏</t>
  </si>
  <si>
    <t>360781199511033613</t>
  </si>
  <si>
    <t>马璐瑶</t>
  </si>
  <si>
    <t>142423199106103025</t>
  </si>
  <si>
    <t>赖  涛</t>
  </si>
  <si>
    <t>36078119920323291X</t>
  </si>
  <si>
    <t>冯飘香</t>
  </si>
  <si>
    <t>362525198811213320</t>
  </si>
  <si>
    <t>钟  景</t>
  </si>
  <si>
    <t>360781199311102012</t>
  </si>
  <si>
    <t>陈春鹏</t>
  </si>
  <si>
    <t>360781199306044719</t>
  </si>
  <si>
    <t>麻翔宇</t>
  </si>
  <si>
    <t>360781199303192919</t>
  </si>
  <si>
    <t>余  涛</t>
  </si>
  <si>
    <t>362330198602250213</t>
  </si>
  <si>
    <t>初中化学</t>
  </si>
  <si>
    <t>胡雅丽</t>
  </si>
  <si>
    <t>360781199404092087</t>
  </si>
  <si>
    <t>罗小姝</t>
  </si>
  <si>
    <t>360781199503170028</t>
  </si>
  <si>
    <t>陈远琳</t>
  </si>
  <si>
    <t>360781199310253417</t>
  </si>
  <si>
    <t>胡人之</t>
  </si>
  <si>
    <t>360781199501151720</t>
  </si>
  <si>
    <t>王  鹏</t>
  </si>
  <si>
    <t>360782199110133011</t>
  </si>
  <si>
    <t>孔鑫斌</t>
  </si>
  <si>
    <t>362302198503087013</t>
  </si>
  <si>
    <t>徐流流</t>
  </si>
  <si>
    <t>362425199011293413</t>
  </si>
  <si>
    <t>黄  薇</t>
  </si>
  <si>
    <t>360781199406090042</t>
  </si>
  <si>
    <t>初中生物</t>
  </si>
  <si>
    <t>张璐娟</t>
  </si>
  <si>
    <t>360781199604155820</t>
  </si>
  <si>
    <t>石兰芳</t>
  </si>
  <si>
    <t>362428198610281427</t>
  </si>
  <si>
    <t>李立双</t>
  </si>
  <si>
    <t>130533198410276123</t>
  </si>
  <si>
    <t>叶蔚荧</t>
  </si>
  <si>
    <t>360726199508274382</t>
  </si>
  <si>
    <t>曾晓玲</t>
  </si>
  <si>
    <t>360730199310164326</t>
  </si>
  <si>
    <t>卢颖</t>
  </si>
  <si>
    <t>360722199405101520</t>
  </si>
  <si>
    <t>初中政治</t>
  </si>
  <si>
    <t>李  平</t>
  </si>
  <si>
    <t>360730198606203115</t>
  </si>
  <si>
    <t>谢召君</t>
  </si>
  <si>
    <t>360781199512061026</t>
  </si>
  <si>
    <t>曹丽霞</t>
  </si>
  <si>
    <t>360734199402090526</t>
  </si>
  <si>
    <t>曾  芸</t>
  </si>
  <si>
    <t>362233199204204420</t>
  </si>
  <si>
    <t>赖慧敏</t>
  </si>
  <si>
    <t>360781199410250045</t>
  </si>
  <si>
    <t>李小清</t>
  </si>
  <si>
    <t>360731199208080026</t>
  </si>
  <si>
    <t>初中地理</t>
  </si>
  <si>
    <t>郭守云</t>
  </si>
  <si>
    <t>360781199010165159</t>
  </si>
  <si>
    <t>朱丽媛</t>
  </si>
  <si>
    <t>36078119941122202X</t>
  </si>
  <si>
    <t>朱  晶</t>
  </si>
  <si>
    <t>360781199501052036</t>
  </si>
  <si>
    <t>欧阳跃春</t>
  </si>
  <si>
    <t>360781198901183612</t>
  </si>
  <si>
    <t>张  棒</t>
  </si>
  <si>
    <t>360781199401180030</t>
  </si>
  <si>
    <t>赖颖芳</t>
  </si>
  <si>
    <t>360781199406120045</t>
  </si>
  <si>
    <t>赖  琳</t>
  </si>
  <si>
    <t>360781199502030023</t>
  </si>
  <si>
    <t>初中历史</t>
  </si>
  <si>
    <t>钟甬云</t>
  </si>
  <si>
    <t>360781199110263610</t>
  </si>
  <si>
    <t>360781199410232023</t>
  </si>
  <si>
    <t>刘素烨</t>
  </si>
  <si>
    <t>360732199302270084</t>
  </si>
  <si>
    <t>钟书灵</t>
  </si>
  <si>
    <t>36078119930719062X</t>
  </si>
  <si>
    <t>谢书元</t>
  </si>
  <si>
    <t>360781199405042911</t>
  </si>
  <si>
    <t>钟建军</t>
  </si>
  <si>
    <t>360781198907163612</t>
  </si>
  <si>
    <t>罗小春</t>
  </si>
  <si>
    <t>36078119950201631X</t>
  </si>
  <si>
    <t>许荷奇</t>
  </si>
  <si>
    <t>360781199508040046</t>
  </si>
  <si>
    <t>笔试成绩（占40%）</t>
  </si>
  <si>
    <t>面试项目及成绩(占60%）</t>
  </si>
  <si>
    <t>组别</t>
  </si>
  <si>
    <t>幼儿园</t>
  </si>
  <si>
    <t>赖欣茹</t>
  </si>
  <si>
    <t>360781199410210027</t>
  </si>
  <si>
    <t>温茹</t>
  </si>
  <si>
    <t>360781199410182628</t>
  </si>
  <si>
    <t>李菁华</t>
  </si>
  <si>
    <t>360781199607180060</t>
  </si>
  <si>
    <t>钟丽群</t>
  </si>
  <si>
    <t>360781199203020060</t>
  </si>
  <si>
    <t>刘俊利</t>
  </si>
  <si>
    <t>360781199405140028</t>
  </si>
  <si>
    <t>熊磊</t>
  </si>
  <si>
    <t>360781199611150083</t>
  </si>
  <si>
    <t>钟静妍</t>
  </si>
  <si>
    <t>360781199507040087</t>
  </si>
  <si>
    <t>刘艺</t>
  </si>
  <si>
    <t>360781199611272929</t>
  </si>
  <si>
    <t>阙秀琦</t>
  </si>
  <si>
    <t>360781199802175822</t>
  </si>
  <si>
    <t>钟沁倪</t>
  </si>
  <si>
    <t>360781199502110023</t>
  </si>
  <si>
    <t>钟婷</t>
  </si>
  <si>
    <t>360781199601203663</t>
  </si>
  <si>
    <t>朱宝花</t>
  </si>
  <si>
    <t>360781199510241103</t>
  </si>
  <si>
    <t>黄文彦</t>
  </si>
  <si>
    <t>360781199403050045</t>
  </si>
  <si>
    <t>赖子欣</t>
  </si>
  <si>
    <t>360781199712180628</t>
  </si>
  <si>
    <t>李慧</t>
  </si>
  <si>
    <t>360781199308195529</t>
  </si>
  <si>
    <t>钟芳芳</t>
  </si>
  <si>
    <t>360781199408041025</t>
  </si>
  <si>
    <t>刘玲</t>
  </si>
  <si>
    <t>360781199507280048</t>
  </si>
  <si>
    <t>钟香</t>
  </si>
  <si>
    <t>360781199601102045</t>
  </si>
  <si>
    <t>谢巧</t>
  </si>
  <si>
    <t>360781199606161028</t>
  </si>
  <si>
    <t>陈秀英</t>
  </si>
  <si>
    <t>360781199702036227</t>
  </si>
  <si>
    <t>谢慧玲</t>
  </si>
  <si>
    <t>360781199610054727</t>
  </si>
  <si>
    <t>欧阳小英</t>
  </si>
  <si>
    <t>360781199011053642</t>
  </si>
  <si>
    <t>罗雅芳</t>
  </si>
  <si>
    <t>360781199704243625</t>
  </si>
  <si>
    <t>罗丽玮</t>
  </si>
  <si>
    <t>360781199111023627</t>
  </si>
  <si>
    <t>钟文</t>
  </si>
  <si>
    <t>360781199403024728</t>
  </si>
  <si>
    <t>郭爱萍</t>
  </si>
  <si>
    <t>36073319981009364X</t>
  </si>
  <si>
    <t>刘澄澄</t>
  </si>
  <si>
    <t>360730199403192326</t>
  </si>
  <si>
    <t>钟丽萍</t>
  </si>
  <si>
    <t>360781199502052046</t>
  </si>
  <si>
    <t>钟子君</t>
  </si>
  <si>
    <t>360781199410150044</t>
  </si>
  <si>
    <t>钟莹</t>
  </si>
  <si>
    <t>360781199806160062</t>
  </si>
  <si>
    <t>钟俊俊</t>
  </si>
  <si>
    <t>360781199312070040</t>
  </si>
  <si>
    <t>傅佳</t>
  </si>
  <si>
    <t>360781199610310022</t>
  </si>
  <si>
    <t>谢娟敏</t>
  </si>
  <si>
    <t>360781199312010048</t>
  </si>
  <si>
    <t>刘简</t>
  </si>
  <si>
    <t>360781199608010020</t>
  </si>
  <si>
    <t>钟书慧</t>
  </si>
  <si>
    <t>36078119960802262X</t>
  </si>
  <si>
    <t>钟倩云</t>
  </si>
  <si>
    <t>360781199207101060</t>
  </si>
  <si>
    <t>李幼君</t>
  </si>
  <si>
    <t>360781199405171027</t>
  </si>
  <si>
    <t>罗阿琴</t>
  </si>
  <si>
    <t>360781199711235826</t>
  </si>
  <si>
    <t>张紫昀</t>
  </si>
  <si>
    <t>360781199402270089</t>
  </si>
  <si>
    <t>丁小倩</t>
  </si>
  <si>
    <t>360781199604034228</t>
  </si>
  <si>
    <t>曾文君</t>
  </si>
  <si>
    <t>360781199310071066</t>
  </si>
  <si>
    <t>张娟萍</t>
  </si>
  <si>
    <t>360781199505201027</t>
  </si>
  <si>
    <t>钟韵</t>
  </si>
  <si>
    <t>360781199602160044</t>
  </si>
  <si>
    <t>郑丽平</t>
  </si>
  <si>
    <t>360781199606284722</t>
  </si>
  <si>
    <t>曾钰萍</t>
  </si>
  <si>
    <t>360781199806280048</t>
  </si>
  <si>
    <t>李林蔚</t>
  </si>
  <si>
    <t>360781199711210020</t>
  </si>
  <si>
    <t>陈英</t>
  </si>
  <si>
    <t>360781199603057022</t>
  </si>
  <si>
    <t>余旭明</t>
  </si>
  <si>
    <t>360781199710012129</t>
  </si>
  <si>
    <t>邹雅琼</t>
  </si>
  <si>
    <t>360781199508202121</t>
  </si>
  <si>
    <t>刘霞</t>
  </si>
  <si>
    <t>360781199609092929</t>
  </si>
  <si>
    <t>钟雅婷</t>
  </si>
  <si>
    <t>360781199702023645</t>
  </si>
  <si>
    <t>李珮瑶</t>
  </si>
  <si>
    <t>360781199502160020</t>
  </si>
  <si>
    <t>朱舒文</t>
  </si>
  <si>
    <t>360781199811220066</t>
  </si>
  <si>
    <t>谢欣娅</t>
  </si>
  <si>
    <t>360781199510010145</t>
  </si>
  <si>
    <t>欧阳黎明</t>
  </si>
  <si>
    <t>360781199712090622</t>
  </si>
  <si>
    <t>赖梦成</t>
  </si>
  <si>
    <t>360781199610290025</t>
  </si>
  <si>
    <t>黄青青</t>
  </si>
  <si>
    <t>360781199507063625</t>
  </si>
  <si>
    <t>赖绮珺</t>
  </si>
  <si>
    <t>36078119980605004X</t>
  </si>
  <si>
    <t>曾雅芳</t>
  </si>
  <si>
    <t>360781199506101028</t>
  </si>
  <si>
    <t>宋宁宁</t>
  </si>
  <si>
    <t>360730199609291127</t>
  </si>
  <si>
    <t>钟兰星</t>
  </si>
  <si>
    <t>360781199611012940</t>
  </si>
  <si>
    <t>赵雅婷</t>
  </si>
  <si>
    <t>360781199601030109</t>
  </si>
  <si>
    <t>黄玲</t>
  </si>
  <si>
    <t>360781199812262049</t>
  </si>
  <si>
    <t>陈爱林</t>
  </si>
  <si>
    <t>360781199710095526</t>
  </si>
  <si>
    <t>宋伟华</t>
  </si>
  <si>
    <t>360781199508125867</t>
  </si>
  <si>
    <t>刘玺</t>
  </si>
  <si>
    <t>360781199412062021</t>
  </si>
  <si>
    <t>黄云</t>
  </si>
  <si>
    <t>36078119950310002X</t>
  </si>
  <si>
    <t>性 别</t>
  </si>
  <si>
    <t>家庭住址</t>
  </si>
  <si>
    <t>学历</t>
  </si>
  <si>
    <t>联系电话</t>
  </si>
  <si>
    <t>面试项目及成绩(占50%）</t>
  </si>
  <si>
    <t>笔试成绩(占50%）</t>
  </si>
  <si>
    <t>笔试成绩</t>
  </si>
  <si>
    <t>综合成绩</t>
  </si>
  <si>
    <t>1</t>
  </si>
  <si>
    <t>熊佩云</t>
  </si>
  <si>
    <t>360781199612272066</t>
  </si>
  <si>
    <t>壬田镇</t>
  </si>
  <si>
    <t>大专</t>
  </si>
  <si>
    <t>13694870871</t>
  </si>
  <si>
    <t>2</t>
  </si>
  <si>
    <t>杨琪</t>
  </si>
  <si>
    <t>360781199701054722</t>
  </si>
  <si>
    <t>武阳镇</t>
  </si>
  <si>
    <t>18370961623</t>
  </si>
  <si>
    <t>3</t>
  </si>
  <si>
    <t>卢素赟</t>
  </si>
  <si>
    <t>360781199611205523</t>
  </si>
  <si>
    <t>日东乡</t>
  </si>
  <si>
    <t>18270977505</t>
  </si>
  <si>
    <t>4</t>
  </si>
  <si>
    <t>刘忆茹</t>
  </si>
  <si>
    <t>360781199702180085</t>
  </si>
  <si>
    <t>象湖镇</t>
  </si>
  <si>
    <t>17770143506</t>
  </si>
  <si>
    <t>5</t>
  </si>
  <si>
    <t>杨玉珠</t>
  </si>
  <si>
    <t>360781199703022822</t>
  </si>
  <si>
    <t>18370959154</t>
  </si>
  <si>
    <t>6</t>
  </si>
  <si>
    <t>陈流流</t>
  </si>
  <si>
    <t>360781199503117024</t>
  </si>
  <si>
    <t>瑞林镇</t>
  </si>
  <si>
    <t>18174089972</t>
  </si>
  <si>
    <t>7</t>
  </si>
  <si>
    <t>郭石秀</t>
  </si>
  <si>
    <t>360781199404085848</t>
  </si>
  <si>
    <t>18174081315</t>
  </si>
  <si>
    <t>8</t>
  </si>
  <si>
    <t>邹丽江</t>
  </si>
  <si>
    <t>360781199707243620</t>
  </si>
  <si>
    <t>18146691365</t>
  </si>
  <si>
    <t>9</t>
  </si>
  <si>
    <t>周玲燕</t>
  </si>
  <si>
    <t>360781199712162040</t>
  </si>
  <si>
    <t>18370959145</t>
  </si>
  <si>
    <t>10</t>
  </si>
  <si>
    <t>刘康琳</t>
  </si>
  <si>
    <t>360781199702130061</t>
  </si>
  <si>
    <t>18174081121</t>
  </si>
  <si>
    <t>11</t>
  </si>
  <si>
    <t>朱艳青</t>
  </si>
  <si>
    <t>360781199710154725</t>
  </si>
  <si>
    <t>17770143590</t>
  </si>
  <si>
    <t>12</t>
  </si>
  <si>
    <t>杨如意</t>
  </si>
  <si>
    <t>360781199606202926</t>
  </si>
  <si>
    <t>黄柏乡</t>
  </si>
  <si>
    <t>18079725963</t>
  </si>
  <si>
    <t>13</t>
  </si>
  <si>
    <t>陈微</t>
  </si>
  <si>
    <t>36078119970616172x</t>
  </si>
  <si>
    <t>18479711740</t>
  </si>
  <si>
    <t>14</t>
  </si>
  <si>
    <t>宋建军</t>
  </si>
  <si>
    <t>360781199801255855</t>
  </si>
  <si>
    <t>18048770001</t>
  </si>
  <si>
    <t>15</t>
  </si>
  <si>
    <t>梁珮茹</t>
  </si>
  <si>
    <t>360781199712143640</t>
  </si>
  <si>
    <t>17770146184</t>
  </si>
  <si>
    <t>16</t>
  </si>
  <si>
    <t>360781199608282026</t>
  </si>
  <si>
    <t>18070575370</t>
  </si>
  <si>
    <t>17</t>
  </si>
  <si>
    <t>黄如意</t>
  </si>
  <si>
    <t>360781199606140024</t>
  </si>
  <si>
    <t>18279731633</t>
  </si>
  <si>
    <t>18</t>
  </si>
  <si>
    <t>郭顺</t>
  </si>
  <si>
    <t>360781199603155220</t>
  </si>
  <si>
    <t>18170794056</t>
  </si>
  <si>
    <t>19</t>
  </si>
  <si>
    <t>赖敏</t>
  </si>
  <si>
    <t>360781199703010061</t>
  </si>
  <si>
    <t>18370961515</t>
  </si>
  <si>
    <t>20</t>
  </si>
  <si>
    <t>陈来秀</t>
  </si>
  <si>
    <t>360781199504257061</t>
  </si>
  <si>
    <t>18370961509</t>
  </si>
  <si>
    <t>21</t>
  </si>
  <si>
    <t>李晓慧</t>
  </si>
  <si>
    <t>360781199603095862</t>
  </si>
  <si>
    <t>18370961622</t>
  </si>
  <si>
    <t>22</t>
  </si>
  <si>
    <t>黄有财</t>
  </si>
  <si>
    <t>360781199812067016</t>
  </si>
  <si>
    <t>17779714318</t>
  </si>
  <si>
    <t>初中音乐</t>
  </si>
  <si>
    <t>刘慧敏</t>
  </si>
  <si>
    <t>360781199404202928</t>
  </si>
  <si>
    <t>潘志勇</t>
  </si>
  <si>
    <t>360781199206232018</t>
  </si>
  <si>
    <t>刘梦婷</t>
  </si>
  <si>
    <t>360781199507232927</t>
  </si>
  <si>
    <t>陈蓉</t>
  </si>
  <si>
    <t>360730199411153124</t>
  </si>
  <si>
    <t>刘红</t>
  </si>
  <si>
    <t>360781199402092024</t>
  </si>
  <si>
    <t>赖进强</t>
  </si>
  <si>
    <t>360781199010182055</t>
  </si>
  <si>
    <t>杨丽坤</t>
  </si>
  <si>
    <t>360781199511250060</t>
  </si>
  <si>
    <t>360781199605223629</t>
  </si>
  <si>
    <t>刘越</t>
  </si>
  <si>
    <t>360781199108092920</t>
  </si>
  <si>
    <t>胡家兴</t>
  </si>
  <si>
    <t>360781199507100019</t>
  </si>
  <si>
    <t>赵万标</t>
  </si>
  <si>
    <t>360781199003190073</t>
  </si>
  <si>
    <t>罗颖</t>
  </si>
  <si>
    <t>360734199212020025</t>
  </si>
  <si>
    <t>小学统招音乐</t>
  </si>
  <si>
    <t>谢婷</t>
  </si>
  <si>
    <t>360781199407140021</t>
  </si>
  <si>
    <t>谢瑞荣</t>
  </si>
  <si>
    <t>360781199104201042</t>
  </si>
  <si>
    <t>360781199510086828</t>
  </si>
  <si>
    <t>周翠连</t>
  </si>
  <si>
    <t>360781199207154760</t>
  </si>
  <si>
    <t>张草仙</t>
  </si>
  <si>
    <t>360733199311150048</t>
  </si>
  <si>
    <t>郭素玉</t>
  </si>
  <si>
    <t>360733199707160066</t>
  </si>
  <si>
    <t>曾意琳</t>
  </si>
  <si>
    <t>36078119950126002X</t>
  </si>
  <si>
    <t>杨俊英</t>
  </si>
  <si>
    <t>360781199512114722</t>
  </si>
  <si>
    <t>刘亿</t>
  </si>
  <si>
    <t>360781199204020628</t>
  </si>
  <si>
    <t>赖宦成</t>
  </si>
  <si>
    <t>360781199408280042</t>
  </si>
  <si>
    <t>谢艳华</t>
  </si>
  <si>
    <t>360781199303164723</t>
  </si>
  <si>
    <t>李惠敏</t>
  </si>
  <si>
    <t>360781199201100040</t>
  </si>
  <si>
    <t>王水庆</t>
  </si>
  <si>
    <t>360781199604203634</t>
  </si>
  <si>
    <t>刘梅华</t>
  </si>
  <si>
    <t>360781199209105129</t>
  </si>
  <si>
    <t>熊俊青</t>
  </si>
  <si>
    <t>360781199312311027</t>
  </si>
  <si>
    <t>刘云</t>
  </si>
  <si>
    <t>360781199409231023</t>
  </si>
  <si>
    <t>周邦元</t>
  </si>
  <si>
    <t>360781199211080055</t>
  </si>
  <si>
    <t>许婷</t>
  </si>
  <si>
    <t>360781199502082026</t>
  </si>
  <si>
    <t>谢庚红</t>
  </si>
  <si>
    <t>360781199202294721</t>
  </si>
  <si>
    <t>谢倩楠</t>
  </si>
  <si>
    <t>360781199506151025</t>
  </si>
  <si>
    <t>谢琪</t>
  </si>
  <si>
    <t>360781199207172926</t>
  </si>
  <si>
    <t>赖建文</t>
  </si>
  <si>
    <t>360781199002040073</t>
  </si>
  <si>
    <t>小学特岗音乐</t>
  </si>
  <si>
    <t>360733198910050028</t>
  </si>
  <si>
    <t>360781199205264720</t>
  </si>
  <si>
    <t>360733199202053628</t>
  </si>
  <si>
    <t>毛艺群</t>
  </si>
  <si>
    <t>360781199102082668</t>
  </si>
  <si>
    <t>36078119870905014X</t>
  </si>
  <si>
    <t>360781199308300026</t>
  </si>
  <si>
    <t>中专舞蹈</t>
  </si>
  <si>
    <t>刘阿妮</t>
  </si>
  <si>
    <t>36078119930816292X</t>
  </si>
  <si>
    <t>钟沁婷</t>
  </si>
  <si>
    <t>360781199410150060</t>
  </si>
  <si>
    <t>钟吟春</t>
  </si>
  <si>
    <t>360726199510271826</t>
  </si>
  <si>
    <t>初中体育</t>
  </si>
  <si>
    <t>胡  进</t>
  </si>
  <si>
    <t>360733199401261614</t>
  </si>
  <si>
    <t>刘贤辉</t>
  </si>
  <si>
    <t>360781199308216318</t>
  </si>
  <si>
    <t>江泽红</t>
  </si>
  <si>
    <t>360781199512163655</t>
  </si>
  <si>
    <t>梁  峰</t>
  </si>
  <si>
    <t>360781199508294257</t>
  </si>
  <si>
    <t>邹  凯</t>
  </si>
  <si>
    <t>360733199301140014</t>
  </si>
  <si>
    <t>钟志城</t>
  </si>
  <si>
    <t>360781199008154717</t>
  </si>
  <si>
    <t>陈飞飞</t>
  </si>
  <si>
    <t>360781198910116139</t>
  </si>
  <si>
    <t>彭  兴</t>
  </si>
  <si>
    <t>360734199401105917</t>
  </si>
  <si>
    <t>杨  鹏</t>
  </si>
  <si>
    <t>36078119931216061X</t>
  </si>
  <si>
    <t>邱钰竣</t>
  </si>
  <si>
    <t>360733198912290033</t>
  </si>
  <si>
    <t>邹  云</t>
  </si>
  <si>
    <t>360781199309034719</t>
  </si>
  <si>
    <t>钟敏</t>
  </si>
  <si>
    <t>360781198901051011</t>
  </si>
  <si>
    <t>小学体育</t>
  </si>
  <si>
    <t>赖宁</t>
  </si>
  <si>
    <t>360781199512084711</t>
  </si>
  <si>
    <t>钟易婷</t>
  </si>
  <si>
    <t>360781199508103641</t>
  </si>
  <si>
    <t>陈子涵</t>
  </si>
  <si>
    <t>360781199506270024</t>
  </si>
  <si>
    <t>兰星</t>
  </si>
  <si>
    <t>36078119880208001X</t>
  </si>
  <si>
    <t>李江</t>
  </si>
  <si>
    <t>36078119960418201X</t>
  </si>
  <si>
    <t>王鹏</t>
  </si>
  <si>
    <t>360781199308131015</t>
  </si>
  <si>
    <t>刘威廷</t>
  </si>
  <si>
    <t>360781199406033611</t>
  </si>
  <si>
    <t>丁业鑫</t>
  </si>
  <si>
    <t>360781199502220038</t>
  </si>
  <si>
    <t>谢昌其</t>
  </si>
  <si>
    <t>360781199209080013</t>
  </si>
  <si>
    <t>钟丹丹</t>
  </si>
  <si>
    <t>360781199207163624</t>
  </si>
  <si>
    <t>邹文超</t>
  </si>
  <si>
    <t>360781199407154714</t>
  </si>
  <si>
    <t>陈绍林</t>
  </si>
  <si>
    <t>360781198708064814</t>
  </si>
  <si>
    <t>谢俊辉</t>
  </si>
  <si>
    <t>360781199609292912</t>
  </si>
  <si>
    <t>谢城群</t>
  </si>
  <si>
    <t>360781199504064745</t>
  </si>
  <si>
    <t>朱真</t>
  </si>
  <si>
    <t>360781199010201017</t>
  </si>
  <si>
    <t>刘沛桦</t>
  </si>
  <si>
    <t>360781198609093652</t>
  </si>
  <si>
    <t>杨丽春</t>
  </si>
  <si>
    <t>360781199301063662</t>
  </si>
  <si>
    <t>曾明</t>
  </si>
  <si>
    <t>360781199305282619</t>
  </si>
  <si>
    <t>杨层</t>
  </si>
  <si>
    <t>360781199102091011</t>
  </si>
  <si>
    <t>朱康</t>
  </si>
  <si>
    <t>360781199405042014</t>
  </si>
  <si>
    <t>罗丽</t>
  </si>
  <si>
    <t>360781199409013624</t>
  </si>
  <si>
    <t>杨吉勇</t>
  </si>
  <si>
    <t>360781199401202914</t>
  </si>
  <si>
    <t>钟先棚</t>
  </si>
  <si>
    <t>360781198702105531</t>
  </si>
  <si>
    <t>小学足球</t>
  </si>
  <si>
    <t>胡涛</t>
  </si>
  <si>
    <t>360781199504282910</t>
  </si>
  <si>
    <t>王新森</t>
  </si>
  <si>
    <t>360781199309057013</t>
  </si>
  <si>
    <t>刘亚军</t>
  </si>
  <si>
    <t>36078119950610363X</t>
  </si>
  <si>
    <t>梁颖</t>
  </si>
  <si>
    <t>360781199004154250</t>
  </si>
  <si>
    <t>谢忠文</t>
  </si>
  <si>
    <t>360781199006240013</t>
  </si>
  <si>
    <t>特岗体育</t>
  </si>
  <si>
    <t>刘雁海</t>
  </si>
  <si>
    <t>360733199406070016</t>
  </si>
  <si>
    <t>106.5</t>
  </si>
  <si>
    <t>18279865669</t>
  </si>
  <si>
    <t>张昭成</t>
  </si>
  <si>
    <t>35082319890930671X</t>
  </si>
  <si>
    <t>89</t>
  </si>
  <si>
    <t>13338397686</t>
  </si>
  <si>
    <t>李龙飞</t>
  </si>
  <si>
    <t>360733199407020037</t>
  </si>
  <si>
    <t>88</t>
  </si>
  <si>
    <t>18679797702</t>
  </si>
  <si>
    <t>钟艳钧</t>
  </si>
  <si>
    <t>360781199306284712</t>
  </si>
  <si>
    <t>86.5</t>
  </si>
  <si>
    <t>13755796586</t>
  </si>
  <si>
    <t>叶骏</t>
  </si>
  <si>
    <t>36073019940303001X</t>
  </si>
  <si>
    <t>85.5</t>
  </si>
  <si>
    <t>15979824602</t>
  </si>
  <si>
    <t>宋荣华</t>
  </si>
  <si>
    <t>360730199301181116</t>
  </si>
  <si>
    <t>85</t>
  </si>
  <si>
    <t>18370957714</t>
  </si>
  <si>
    <t>李国忠</t>
  </si>
  <si>
    <t>360722199508030091</t>
  </si>
  <si>
    <t>84.5</t>
  </si>
  <si>
    <t>18279195398</t>
  </si>
  <si>
    <t>黄锐</t>
  </si>
  <si>
    <t>360735199509161917</t>
  </si>
  <si>
    <t>80.5</t>
  </si>
  <si>
    <t>18279702596</t>
  </si>
  <si>
    <t>钟娟华</t>
  </si>
  <si>
    <t>36078119951003362X</t>
  </si>
  <si>
    <t>80</t>
  </si>
  <si>
    <t>15727789279</t>
  </si>
  <si>
    <t>魏小华</t>
  </si>
  <si>
    <t>360726199010250930</t>
  </si>
  <si>
    <t>78</t>
  </si>
  <si>
    <t>18379850303</t>
  </si>
  <si>
    <t>邱声权</t>
  </si>
  <si>
    <t>360782199308230810</t>
  </si>
  <si>
    <t>77</t>
  </si>
  <si>
    <t>15707978903</t>
  </si>
  <si>
    <t>邹华</t>
  </si>
  <si>
    <t>360781199403274719</t>
  </si>
  <si>
    <t>76.5</t>
  </si>
  <si>
    <t>18879093562</t>
  </si>
  <si>
    <t>中专体育</t>
  </si>
  <si>
    <t>钟宗君</t>
  </si>
  <si>
    <t>360781199307043654</t>
  </si>
  <si>
    <t>范晓红</t>
  </si>
  <si>
    <t>612328199510153728</t>
  </si>
  <si>
    <t>胡丽婷</t>
  </si>
  <si>
    <t>360781199304140029</t>
  </si>
  <si>
    <t>初中美术</t>
  </si>
  <si>
    <t>朱思思</t>
  </si>
  <si>
    <t>360733199401150025</t>
  </si>
  <si>
    <t>胡金瑶</t>
  </si>
  <si>
    <t>360781199605170029</t>
  </si>
  <si>
    <t>吴赛男</t>
  </si>
  <si>
    <t>360622199306127025</t>
  </si>
  <si>
    <t>肖罗厅</t>
  </si>
  <si>
    <t>360781199411144738</t>
  </si>
  <si>
    <t>杨舒琦</t>
  </si>
  <si>
    <t>36078119940326342X</t>
  </si>
  <si>
    <t>黄秀秀</t>
  </si>
  <si>
    <t>360730199009091180</t>
  </si>
  <si>
    <t>陈  方</t>
  </si>
  <si>
    <t>360702199308180348</t>
  </si>
  <si>
    <t>钟罗生宝</t>
  </si>
  <si>
    <t>360781198709113657</t>
  </si>
  <si>
    <t>蓝榕春</t>
  </si>
  <si>
    <t>360733199407285924</t>
  </si>
  <si>
    <t>谢贵勤</t>
  </si>
  <si>
    <t>350821198701190823</t>
  </si>
  <si>
    <t>柯梦</t>
  </si>
  <si>
    <t>360730199509171603</t>
  </si>
  <si>
    <t>刘平</t>
  </si>
  <si>
    <t>360781199504053616</t>
  </si>
  <si>
    <t>小学美术</t>
  </si>
  <si>
    <t>钟小琳</t>
  </si>
  <si>
    <t>360781199402010084</t>
  </si>
  <si>
    <t>刘幼芬</t>
  </si>
  <si>
    <t>360781199503030025</t>
  </si>
  <si>
    <t>刘桢</t>
  </si>
  <si>
    <t>360781199301270012</t>
  </si>
  <si>
    <t>陈汉国</t>
  </si>
  <si>
    <t>360781199505080050</t>
  </si>
  <si>
    <t>梁玉珍</t>
  </si>
  <si>
    <t>360733198810060544</t>
  </si>
  <si>
    <t>郭艳</t>
  </si>
  <si>
    <t>360781198804100029</t>
  </si>
  <si>
    <t>刘芳芳</t>
  </si>
  <si>
    <t>360781198909185145</t>
  </si>
  <si>
    <t>刘颖文</t>
  </si>
  <si>
    <t>360781199506112923</t>
  </si>
  <si>
    <t>陈芸</t>
  </si>
  <si>
    <t>360781199509060065</t>
  </si>
  <si>
    <t>朱琴</t>
  </si>
  <si>
    <t>360781199112042029</t>
  </si>
  <si>
    <t>吴艳萍</t>
  </si>
  <si>
    <t>360781199206031726</t>
  </si>
  <si>
    <t>段小宇</t>
  </si>
  <si>
    <t>360781199204190045</t>
  </si>
  <si>
    <t>杨桂芝</t>
  </si>
  <si>
    <t>360781199412110062</t>
  </si>
  <si>
    <t>刘科琦</t>
  </si>
  <si>
    <t>360781198703050018</t>
  </si>
  <si>
    <t>朱小巧</t>
  </si>
  <si>
    <t>360781199410181764</t>
  </si>
  <si>
    <t>李洁</t>
  </si>
  <si>
    <t>360781198709150124</t>
  </si>
  <si>
    <t>梁文华</t>
  </si>
  <si>
    <t>360781199006263696</t>
  </si>
  <si>
    <t>刘熙</t>
  </si>
  <si>
    <t>360781199201260036</t>
  </si>
  <si>
    <t>杨淑莹</t>
  </si>
  <si>
    <t>360781199505100023</t>
  </si>
  <si>
    <t>杨钰琳</t>
  </si>
  <si>
    <t>360781199106060044</t>
  </si>
  <si>
    <t>古淑琴</t>
  </si>
  <si>
    <t>360781199401064224</t>
  </si>
  <si>
    <t>范婷婷</t>
  </si>
  <si>
    <t>36073319950320002X</t>
  </si>
  <si>
    <t>廖淑兰</t>
  </si>
  <si>
    <t>360726198902107385</t>
  </si>
  <si>
    <t>杨金媛</t>
  </si>
  <si>
    <t>360781199510210024</t>
  </si>
  <si>
    <t>刘凯芬</t>
  </si>
  <si>
    <t>360721199502180025</t>
  </si>
  <si>
    <t>特岗美术</t>
  </si>
  <si>
    <t>张超</t>
  </si>
  <si>
    <t>360781199109242054</t>
  </si>
  <si>
    <t>郭欣</t>
  </si>
  <si>
    <t>360733199303052720</t>
  </si>
  <si>
    <t>杨雅丽</t>
  </si>
  <si>
    <t>360781199309102945</t>
  </si>
  <si>
    <t>杨玲君</t>
  </si>
  <si>
    <t>360781199408290021</t>
  </si>
  <si>
    <t>李蕾</t>
  </si>
  <si>
    <t>371502198910180321</t>
  </si>
  <si>
    <t>曹敏</t>
  </si>
  <si>
    <t>360733199508100140</t>
  </si>
  <si>
    <t>卢舒</t>
  </si>
  <si>
    <t>360726199404180023</t>
  </si>
  <si>
    <t>高和秀</t>
  </si>
  <si>
    <t>360733199208294940</t>
  </si>
  <si>
    <t>张圣辉</t>
  </si>
  <si>
    <t>36073019901223201X</t>
  </si>
  <si>
    <t>毛宏伟</t>
  </si>
  <si>
    <t>360781199304180012</t>
  </si>
  <si>
    <t>雷金华</t>
  </si>
  <si>
    <t>360726199009193115</t>
  </si>
  <si>
    <t>word文档</t>
  </si>
  <si>
    <t>Excel表格</t>
  </si>
  <si>
    <t>PPT文稿</t>
  </si>
  <si>
    <t>初中计算机</t>
  </si>
  <si>
    <t>刘  晨</t>
  </si>
  <si>
    <t>360781199208180012</t>
  </si>
  <si>
    <t>小学计算机</t>
  </si>
  <si>
    <t>刘开阳</t>
  </si>
  <si>
    <t>360781199510010102</t>
  </si>
  <si>
    <t>朱雯</t>
  </si>
  <si>
    <t>360781199309082024</t>
  </si>
  <si>
    <t>黄泽林</t>
  </si>
  <si>
    <t>360781199607095114</t>
  </si>
  <si>
    <t>中专计算机</t>
  </si>
  <si>
    <t>伏建霞</t>
  </si>
  <si>
    <t>642223198502221640</t>
  </si>
  <si>
    <t>上午</t>
    <phoneticPr fontId="7" type="noConversion"/>
  </si>
  <si>
    <t>缺考</t>
    <phoneticPr fontId="7" type="noConversion"/>
  </si>
  <si>
    <t>面试序号</t>
    <phoneticPr fontId="7" type="noConversion"/>
  </si>
  <si>
    <t>弃权</t>
    <phoneticPr fontId="7" type="noConversion"/>
  </si>
  <si>
    <t>总分</t>
    <phoneticPr fontId="7" type="noConversion"/>
  </si>
  <si>
    <t>面试折算分</t>
    <phoneticPr fontId="7" type="noConversion"/>
  </si>
  <si>
    <t>1</t>
    <phoneticPr fontId="7" type="noConversion"/>
  </si>
  <si>
    <t>讲故事与简笔序号</t>
    <phoneticPr fontId="7" type="noConversion"/>
  </si>
  <si>
    <t>弹唱序号</t>
    <phoneticPr fontId="7" type="noConversion"/>
  </si>
  <si>
    <t>2</t>
    <phoneticPr fontId="7" type="noConversion"/>
  </si>
  <si>
    <t>3</t>
    <phoneticPr fontId="7" type="noConversion"/>
  </si>
  <si>
    <t>4</t>
    <phoneticPr fontId="7" type="noConversion"/>
  </si>
  <si>
    <t>5</t>
    <phoneticPr fontId="7" type="noConversion"/>
  </si>
  <si>
    <t>6</t>
    <phoneticPr fontId="7" type="noConversion"/>
  </si>
  <si>
    <t>7</t>
    <phoneticPr fontId="7" type="noConversion"/>
  </si>
  <si>
    <t>8</t>
    <phoneticPr fontId="7" type="noConversion"/>
  </si>
  <si>
    <t>9</t>
    <phoneticPr fontId="7" type="noConversion"/>
  </si>
  <si>
    <t>10</t>
    <phoneticPr fontId="7" type="noConversion"/>
  </si>
  <si>
    <t>11</t>
    <phoneticPr fontId="7" type="noConversion"/>
  </si>
  <si>
    <t>12</t>
    <phoneticPr fontId="7" type="noConversion"/>
  </si>
  <si>
    <t>13</t>
    <phoneticPr fontId="7" type="noConversion"/>
  </si>
  <si>
    <t>14</t>
    <phoneticPr fontId="7" type="noConversion"/>
  </si>
  <si>
    <t>15</t>
    <phoneticPr fontId="7" type="noConversion"/>
  </si>
  <si>
    <t>16</t>
    <phoneticPr fontId="7" type="noConversion"/>
  </si>
  <si>
    <t>17</t>
    <phoneticPr fontId="7" type="noConversion"/>
  </si>
  <si>
    <t>18</t>
    <phoneticPr fontId="7" type="noConversion"/>
  </si>
  <si>
    <t>19</t>
    <phoneticPr fontId="7" type="noConversion"/>
  </si>
  <si>
    <t>20</t>
    <phoneticPr fontId="7" type="noConversion"/>
  </si>
  <si>
    <t>21</t>
    <phoneticPr fontId="7" type="noConversion"/>
  </si>
  <si>
    <t>22</t>
    <phoneticPr fontId="7" type="noConversion"/>
  </si>
  <si>
    <t>讲故事
35分</t>
    <phoneticPr fontId="7" type="noConversion"/>
  </si>
  <si>
    <t>简笔画
30分</t>
    <phoneticPr fontId="7" type="noConversion"/>
  </si>
  <si>
    <t>即兴弹唱
35分</t>
    <phoneticPr fontId="7" type="noConversion"/>
  </si>
  <si>
    <t>总分
100分</t>
    <phoneticPr fontId="7" type="noConversion"/>
  </si>
  <si>
    <t>面试项目及成绩</t>
    <phoneticPr fontId="7" type="noConversion"/>
  </si>
  <si>
    <t>自弹自唱
40分</t>
    <phoneticPr fontId="7" type="noConversion"/>
  </si>
  <si>
    <t>曾怡玲</t>
    <phoneticPr fontId="7" type="noConversion"/>
  </si>
  <si>
    <t>才艺序号</t>
    <phoneticPr fontId="7" type="noConversion"/>
  </si>
  <si>
    <t>才艺展示
60分</t>
    <phoneticPr fontId="7" type="noConversion"/>
  </si>
  <si>
    <t>速写与素描序号</t>
    <phoneticPr fontId="7" type="noConversion"/>
  </si>
  <si>
    <t>色彩序号</t>
    <phoneticPr fontId="7" type="noConversion"/>
  </si>
  <si>
    <t>笔试</t>
  </si>
  <si>
    <t>总分</t>
    <phoneticPr fontId="7" type="noConversion"/>
  </si>
  <si>
    <t>面试折算分</t>
    <phoneticPr fontId="7" type="noConversion"/>
  </si>
  <si>
    <t>讲故事序号</t>
    <phoneticPr fontId="7" type="noConversion"/>
  </si>
  <si>
    <t>讲故事
35分</t>
    <phoneticPr fontId="7" type="noConversion"/>
  </si>
  <si>
    <t>简笔画
30分</t>
    <phoneticPr fontId="7" type="noConversion"/>
  </si>
  <si>
    <t>简笔画与弹唱序号</t>
    <phoneticPr fontId="7" type="noConversion"/>
  </si>
  <si>
    <t>瑞金市2017年招聘教师第一批面试人员成绩表</t>
    <phoneticPr fontId="7" type="noConversion"/>
  </si>
  <si>
    <t>合计</t>
    <phoneticPr fontId="7" type="noConversion"/>
  </si>
  <si>
    <t>第一组平均分</t>
    <phoneticPr fontId="7" type="noConversion"/>
  </si>
  <si>
    <t>第二组平均分</t>
    <phoneticPr fontId="7" type="noConversion"/>
  </si>
  <si>
    <t>本岗位平均分</t>
    <phoneticPr fontId="7" type="noConversion"/>
  </si>
  <si>
    <t>笔试原始成绩</t>
    <phoneticPr fontId="7" type="noConversion"/>
  </si>
  <si>
    <t>修正后成绩</t>
    <phoneticPr fontId="7" type="noConversion"/>
  </si>
  <si>
    <t>赖  婷</t>
  </si>
  <si>
    <t>邹  萍</t>
  </si>
  <si>
    <t>江  卉</t>
  </si>
  <si>
    <t>郭  娉</t>
  </si>
  <si>
    <t>丁  露</t>
  </si>
  <si>
    <t>笔试原始成绩</t>
    <phoneticPr fontId="7" type="noConversion"/>
  </si>
  <si>
    <t>合计</t>
    <phoneticPr fontId="7" type="noConversion"/>
  </si>
  <si>
    <t>面试成绩</t>
    <phoneticPr fontId="7" type="noConversion"/>
  </si>
  <si>
    <t>笔试成绩</t>
    <phoneticPr fontId="7" type="noConversion"/>
  </si>
  <si>
    <t>岗位名称</t>
    <phoneticPr fontId="7" type="noConversion"/>
  </si>
  <si>
    <t>岗位名称</t>
    <phoneticPr fontId="7" type="noConversion"/>
  </si>
  <si>
    <t>人物速写20分</t>
    <phoneticPr fontId="7" type="noConversion"/>
  </si>
  <si>
    <t>静物素描40分</t>
    <phoneticPr fontId="7" type="noConversion"/>
  </si>
  <si>
    <t>静物色彩40分</t>
    <phoneticPr fontId="7" type="noConversion"/>
  </si>
  <si>
    <r>
      <t>姓</t>
    </r>
    <r>
      <rPr>
        <sz val="12"/>
        <rFont val="Times New Roman"/>
        <family val="1"/>
      </rPr>
      <t xml:space="preserve">    </t>
    </r>
    <r>
      <rPr>
        <sz val="12"/>
        <rFont val="宋体"/>
        <charset val="134"/>
      </rPr>
      <t>名</t>
    </r>
  </si>
  <si>
    <r>
      <t>瑞金市</t>
    </r>
    <r>
      <rPr>
        <b/>
        <sz val="20"/>
        <rFont val="Times New Roman"/>
        <family val="1"/>
      </rPr>
      <t>2017</t>
    </r>
    <r>
      <rPr>
        <b/>
        <sz val="20"/>
        <rFont val="宋体"/>
        <charset val="134"/>
      </rPr>
      <t>年学前教育定单班毕业生成绩表</t>
    </r>
    <phoneticPr fontId="7" type="noConversion"/>
  </si>
  <si>
    <t>即兴弹唱35分</t>
    <phoneticPr fontId="7" type="noConversion"/>
  </si>
  <si>
    <t>篮球技评：第一组（1—27号）平均分2.33分，第二组（28—46号）平均分2.13分，本组平均分2.24分</t>
    <phoneticPr fontId="7" type="noConversion"/>
  </si>
  <si>
    <t>100米跑与立定跳远序号</t>
    <phoneticPr fontId="7" type="noConversion"/>
  </si>
  <si>
    <t>球类序号</t>
    <phoneticPr fontId="7" type="noConversion"/>
  </si>
  <si>
    <t>笔试原始成绩</t>
    <phoneticPr fontId="7" type="noConversion"/>
  </si>
  <si>
    <t>100米跑20%</t>
    <phoneticPr fontId="7" type="noConversion"/>
  </si>
  <si>
    <t>立定三级跳远20%</t>
    <phoneticPr fontId="7" type="noConversion"/>
  </si>
  <si>
    <t>20米运球绕杆射门20%</t>
    <phoneticPr fontId="7" type="noConversion"/>
  </si>
  <si>
    <t>颠球20%</t>
    <phoneticPr fontId="7" type="noConversion"/>
  </si>
  <si>
    <t>20米踢准20%</t>
    <phoneticPr fontId="7" type="noConversion"/>
  </si>
  <si>
    <t>合计</t>
    <phoneticPr fontId="7" type="noConversion"/>
  </si>
  <si>
    <t>折算分</t>
    <phoneticPr fontId="7" type="noConversion"/>
  </si>
  <si>
    <t>成绩15分</t>
    <phoneticPr fontId="7" type="noConversion"/>
  </si>
  <si>
    <t>折算</t>
    <phoneticPr fontId="7" type="noConversion"/>
  </si>
  <si>
    <t>成绩100分</t>
    <phoneticPr fontId="7" type="noConversion"/>
  </si>
  <si>
    <t>成绩10分</t>
    <phoneticPr fontId="7" type="noConversion"/>
  </si>
  <si>
    <t>成绩8分</t>
    <phoneticPr fontId="7" type="noConversion"/>
  </si>
  <si>
    <t>20米踢准缺考</t>
    <phoneticPr fontId="7" type="noConversion"/>
  </si>
  <si>
    <t>缺考</t>
    <phoneticPr fontId="7" type="noConversion"/>
  </si>
  <si>
    <t>100米跑与立定跳远序号</t>
    <phoneticPr fontId="7" type="noConversion"/>
  </si>
  <si>
    <t>球类序号</t>
    <phoneticPr fontId="7" type="noConversion"/>
  </si>
  <si>
    <t>100米30%</t>
    <phoneticPr fontId="7" type="noConversion"/>
  </si>
  <si>
    <t>球类40%</t>
    <phoneticPr fontId="7" type="noConversion"/>
  </si>
  <si>
    <t>合计</t>
    <phoneticPr fontId="7" type="noConversion"/>
  </si>
  <si>
    <t>折算分数</t>
    <phoneticPr fontId="7" type="noConversion"/>
  </si>
  <si>
    <t>成绩15分</t>
    <phoneticPr fontId="7" type="noConversion"/>
  </si>
  <si>
    <t>折算分</t>
    <phoneticPr fontId="7" type="noConversion"/>
  </si>
  <si>
    <t>成绩100分</t>
    <phoneticPr fontId="7" type="noConversion"/>
  </si>
  <si>
    <t>成绩12分</t>
    <phoneticPr fontId="7" type="noConversion"/>
  </si>
  <si>
    <t>技评3分</t>
    <phoneticPr fontId="7" type="noConversion"/>
  </si>
  <si>
    <t>篮球技评修正</t>
    <phoneticPr fontId="7" type="noConversion"/>
  </si>
  <si>
    <t>跳远与球类弃权</t>
    <phoneticPr fontId="7" type="noConversion"/>
  </si>
  <si>
    <t>缺考</t>
    <phoneticPr fontId="7" type="noConversion"/>
  </si>
  <si>
    <t>递补（弃权）</t>
    <phoneticPr fontId="7" type="noConversion"/>
  </si>
  <si>
    <t>立定三级跳远30%</t>
    <phoneticPr fontId="7" type="noConversion"/>
  </si>
  <si>
    <t>小计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</si>
</sst>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 "/>
    <numFmt numFmtId="177" formatCode="0.000_);[Red]\(0.000\)"/>
    <numFmt numFmtId="178" formatCode="0.0000_ "/>
    <numFmt numFmtId="179" formatCode="0.00_);[Red]\(0.00\)"/>
    <numFmt numFmtId="180" formatCode="0.00_ "/>
    <numFmt numFmtId="181" formatCode="0.0_);[Red]\(0.0\)"/>
    <numFmt numFmtId="182" formatCode="0.000_ "/>
  </numFmts>
  <fonts count="11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2"/>
      <name val="Times New Roman"/>
      <family val="1"/>
    </font>
    <font>
      <sz val="9"/>
      <name val="宋体"/>
      <charset val="134"/>
    </font>
    <font>
      <b/>
      <sz val="20"/>
      <name val="宋体"/>
      <charset val="134"/>
    </font>
    <font>
      <b/>
      <sz val="20"/>
      <name val="Times New Roman"/>
      <family val="1"/>
    </font>
    <font>
      <sz val="12"/>
      <color indexed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5">
    <xf numFmtId="0" fontId="0" fillId="0" borderId="0" xfId="0">
      <alignment vertical="center"/>
    </xf>
    <xf numFmtId="0" fontId="1" fillId="0" borderId="0" xfId="1"/>
    <xf numFmtId="0" fontId="1" fillId="0" borderId="0" xfId="1" applyNumberFormat="1"/>
    <xf numFmtId="177" fontId="1" fillId="0" borderId="0" xfId="1" applyNumberFormat="1"/>
    <xf numFmtId="0" fontId="2" fillId="0" borderId="0" xfId="1" applyNumberFormat="1" applyFont="1"/>
    <xf numFmtId="0" fontId="1" fillId="0" borderId="0" xfId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1" fontId="1" fillId="0" borderId="0" xfId="1" applyNumberFormat="1"/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77" fontId="1" fillId="0" borderId="0" xfId="1" applyNumberFormat="1" applyFont="1"/>
    <xf numFmtId="178" fontId="1" fillId="0" borderId="0" xfId="1" applyNumberFormat="1" applyAlignment="1">
      <alignment shrinkToFit="1"/>
    </xf>
    <xf numFmtId="0" fontId="1" fillId="0" borderId="0" xfId="1" applyNumberFormat="1" applyFont="1"/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shrinkToFit="1"/>
    </xf>
    <xf numFmtId="180" fontId="1" fillId="0" borderId="1" xfId="1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shrinkToFit="1"/>
    </xf>
    <xf numFmtId="0" fontId="1" fillId="0" borderId="1" xfId="1" applyNumberFormat="1" applyFont="1" applyBorder="1" applyAlignment="1">
      <alignment horizontal="center" vertical="center"/>
    </xf>
    <xf numFmtId="181" fontId="1" fillId="0" borderId="1" xfId="1" applyNumberFormat="1" applyFont="1" applyBorder="1" applyAlignment="1">
      <alignment horizontal="center" vertical="center" wrapText="1"/>
    </xf>
    <xf numFmtId="179" fontId="1" fillId="0" borderId="1" xfId="1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180" fontId="1" fillId="0" borderId="1" xfId="1" applyNumberFormat="1" applyFont="1" applyBorder="1" applyAlignment="1">
      <alignment horizontal="center" vertical="center"/>
    </xf>
    <xf numFmtId="180" fontId="1" fillId="0" borderId="1" xfId="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 shrinkToFi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2" fontId="1" fillId="0" borderId="1" xfId="1" applyNumberFormat="1" applyFont="1" applyBorder="1" applyAlignment="1">
      <alignment horizontal="center" vertical="center" shrinkToFit="1"/>
    </xf>
    <xf numFmtId="180" fontId="1" fillId="0" borderId="1" xfId="1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8" fontId="1" fillId="0" borderId="1" xfId="1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49" fontId="5" fillId="0" borderId="1" xfId="0" applyNumberFormat="1" applyFont="1" applyBorder="1" applyAlignment="1">
      <alignment horizontal="center" vertical="center" shrinkToFit="1"/>
    </xf>
    <xf numFmtId="179" fontId="1" fillId="0" borderId="1" xfId="1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49" fontId="1" fillId="0" borderId="1" xfId="0" quotePrefix="1" applyNumberFormat="1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/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0" borderId="5" xfId="1" applyNumberFormat="1" applyFont="1" applyBorder="1" applyAlignment="1">
      <alignment horizontal="center" vertical="center" wrapText="1"/>
    </xf>
    <xf numFmtId="49" fontId="1" fillId="0" borderId="4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</cellXfs>
  <cellStyles count="2">
    <cellStyle name="常规" xfId="0" builtinId="0"/>
    <cellStyle name="常规_瑞金市2015年招聘教师总成绩表（7.16音体美计算机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P139"/>
  <sheetViews>
    <sheetView tabSelected="1" zoomScale="115" zoomScaleNormal="130" workbookViewId="0">
      <pane xSplit="15" ySplit="3" topLeftCell="P10" activePane="bottomRight" state="frozen"/>
      <selection pane="topRight" activeCell="Q1" sqref="Q1"/>
      <selection pane="bottomLeft" activeCell="A4" sqref="A4"/>
      <selection pane="bottomRight" activeCell="M6" sqref="M6"/>
    </sheetView>
  </sheetViews>
  <sheetFormatPr defaultColWidth="9" defaultRowHeight="14.25" x14ac:dyDescent="0.15"/>
  <cols>
    <col min="1" max="1" width="5.125" style="1" customWidth="1"/>
    <col min="2" max="2" width="11.625" style="1" customWidth="1"/>
    <col min="3" max="3" width="10.375" style="1" customWidth="1"/>
    <col min="4" max="4" width="4.875" style="1" customWidth="1"/>
    <col min="5" max="5" width="17.875" style="2" hidden="1" customWidth="1"/>
    <col min="6" max="6" width="12.625" style="1" customWidth="1"/>
    <col min="7" max="7" width="5.375" style="1" customWidth="1"/>
    <col min="8" max="8" width="10.875" style="1" customWidth="1"/>
    <col min="9" max="9" width="9.25" style="3" customWidth="1"/>
    <col min="10" max="10" width="11" style="22" customWidth="1"/>
    <col min="11" max="11" width="12.875" style="2" customWidth="1"/>
    <col min="12" max="12" width="9.25" style="2" customWidth="1"/>
    <col min="13" max="13" width="6.375" style="2" customWidth="1"/>
    <col min="14" max="14" width="6.375" style="5" customWidth="1"/>
    <col min="15" max="15" width="5.75" customWidth="1"/>
    <col min="16" max="16" width="8.375" style="21" customWidth="1"/>
  </cols>
  <sheetData>
    <row r="1" spans="1:16" ht="25.5" x14ac:dyDescent="0.15">
      <c r="A1" s="84" t="s">
        <v>929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 ht="15.75" customHeight="1" x14ac:dyDescent="0.15">
      <c r="A2" s="82" t="s">
        <v>1</v>
      </c>
      <c r="B2" s="82" t="s">
        <v>945</v>
      </c>
      <c r="C2" s="82" t="s">
        <v>3</v>
      </c>
      <c r="D2" s="82" t="s">
        <v>4</v>
      </c>
      <c r="E2" s="83" t="s">
        <v>5</v>
      </c>
      <c r="F2" s="89" t="s">
        <v>6</v>
      </c>
      <c r="G2" s="89"/>
      <c r="H2" s="89"/>
      <c r="I2" s="89"/>
      <c r="J2" s="90" t="s">
        <v>7</v>
      </c>
      <c r="K2" s="90"/>
      <c r="L2" s="83" t="s">
        <v>8</v>
      </c>
      <c r="M2" s="83" t="s">
        <v>9</v>
      </c>
      <c r="N2" s="85" t="s">
        <v>11</v>
      </c>
      <c r="O2" s="88" t="s">
        <v>12</v>
      </c>
      <c r="P2" s="86" t="s">
        <v>883</v>
      </c>
    </row>
    <row r="3" spans="1:16" ht="27" customHeight="1" x14ac:dyDescent="0.15">
      <c r="A3" s="82"/>
      <c r="B3" s="91"/>
      <c r="C3" s="82"/>
      <c r="D3" s="82"/>
      <c r="E3" s="83"/>
      <c r="F3" s="29" t="s">
        <v>944</v>
      </c>
      <c r="G3" s="29" t="s">
        <v>9</v>
      </c>
      <c r="H3" s="29" t="s">
        <v>14</v>
      </c>
      <c r="I3" s="32" t="s">
        <v>15</v>
      </c>
      <c r="J3" s="40" t="s">
        <v>943</v>
      </c>
      <c r="K3" s="30" t="s">
        <v>16</v>
      </c>
      <c r="L3" s="83"/>
      <c r="M3" s="83"/>
      <c r="N3" s="85"/>
      <c r="O3" s="88"/>
      <c r="P3" s="87"/>
    </row>
    <row r="4" spans="1:16" ht="20.100000000000001" customHeight="1" x14ac:dyDescent="0.15">
      <c r="A4" s="15">
        <v>2</v>
      </c>
      <c r="B4" s="33" t="s">
        <v>17</v>
      </c>
      <c r="C4" s="34" t="s">
        <v>22</v>
      </c>
      <c r="D4" s="34" t="s">
        <v>19</v>
      </c>
      <c r="E4" s="20" t="s">
        <v>23</v>
      </c>
      <c r="F4" s="34">
        <v>152.5</v>
      </c>
      <c r="G4" s="34">
        <v>2</v>
      </c>
      <c r="H4" s="34">
        <f t="shared" ref="H4:H37" si="0">F4/2</f>
        <v>76.25</v>
      </c>
      <c r="I4" s="41">
        <f t="shared" ref="I4:I37" si="1">H4/2</f>
        <v>38.125</v>
      </c>
      <c r="J4" s="51">
        <v>89</v>
      </c>
      <c r="K4" s="51">
        <f t="shared" ref="K4:K37" si="2">J4*0.5</f>
        <v>44.5</v>
      </c>
      <c r="L4" s="36">
        <f t="shared" ref="L4:L35" si="3">I4+K4</f>
        <v>82.625</v>
      </c>
      <c r="M4" s="39">
        <f t="shared" ref="M4:M37" si="4">RANK(L4,L$4:L$37)</f>
        <v>1</v>
      </c>
      <c r="N4" s="13"/>
      <c r="O4" s="13" t="s">
        <v>21</v>
      </c>
      <c r="P4" s="37">
        <v>10</v>
      </c>
    </row>
    <row r="5" spans="1:16" ht="20.100000000000001" customHeight="1" x14ac:dyDescent="0.15">
      <c r="A5" s="15">
        <v>1</v>
      </c>
      <c r="B5" s="33" t="s">
        <v>17</v>
      </c>
      <c r="C5" s="34" t="s">
        <v>18</v>
      </c>
      <c r="D5" s="34" t="s">
        <v>19</v>
      </c>
      <c r="E5" s="20" t="s">
        <v>20</v>
      </c>
      <c r="F5" s="34">
        <v>160</v>
      </c>
      <c r="G5" s="34">
        <v>1</v>
      </c>
      <c r="H5" s="34">
        <f t="shared" si="0"/>
        <v>80</v>
      </c>
      <c r="I5" s="41">
        <f t="shared" si="1"/>
        <v>40</v>
      </c>
      <c r="J5" s="51">
        <v>80.5</v>
      </c>
      <c r="K5" s="51">
        <f t="shared" si="2"/>
        <v>40.25</v>
      </c>
      <c r="L5" s="36">
        <f t="shared" si="3"/>
        <v>80.25</v>
      </c>
      <c r="M5" s="39">
        <f t="shared" si="4"/>
        <v>2</v>
      </c>
      <c r="N5" s="13"/>
      <c r="O5" s="13" t="s">
        <v>21</v>
      </c>
      <c r="P5" s="37">
        <v>7</v>
      </c>
    </row>
    <row r="6" spans="1:16" ht="20.100000000000001" customHeight="1" x14ac:dyDescent="0.15">
      <c r="A6" s="15">
        <v>3</v>
      </c>
      <c r="B6" s="33" t="s">
        <v>17</v>
      </c>
      <c r="C6" s="34" t="s">
        <v>24</v>
      </c>
      <c r="D6" s="34" t="s">
        <v>19</v>
      </c>
      <c r="E6" s="20" t="s">
        <v>25</v>
      </c>
      <c r="F6" s="34">
        <v>148</v>
      </c>
      <c r="G6" s="34">
        <v>3</v>
      </c>
      <c r="H6" s="34">
        <f t="shared" si="0"/>
        <v>74</v>
      </c>
      <c r="I6" s="41">
        <f t="shared" si="1"/>
        <v>37</v>
      </c>
      <c r="J6" s="51">
        <v>82.38</v>
      </c>
      <c r="K6" s="51">
        <f t="shared" si="2"/>
        <v>41.19</v>
      </c>
      <c r="L6" s="36">
        <f t="shared" si="3"/>
        <v>78.19</v>
      </c>
      <c r="M6" s="39">
        <f t="shared" si="4"/>
        <v>3</v>
      </c>
      <c r="N6" s="13"/>
      <c r="O6" s="13" t="s">
        <v>26</v>
      </c>
      <c r="P6" s="37">
        <v>9</v>
      </c>
    </row>
    <row r="7" spans="1:16" ht="20.100000000000001" customHeight="1" x14ac:dyDescent="0.15">
      <c r="A7" s="15">
        <v>6</v>
      </c>
      <c r="B7" s="33" t="s">
        <v>17</v>
      </c>
      <c r="C7" s="34" t="s">
        <v>31</v>
      </c>
      <c r="D7" s="34" t="s">
        <v>19</v>
      </c>
      <c r="E7" s="20" t="s">
        <v>32</v>
      </c>
      <c r="F7" s="34">
        <v>141.5</v>
      </c>
      <c r="G7" s="34">
        <v>6</v>
      </c>
      <c r="H7" s="34">
        <f t="shared" si="0"/>
        <v>70.75</v>
      </c>
      <c r="I7" s="41">
        <f t="shared" si="1"/>
        <v>35.375</v>
      </c>
      <c r="J7" s="51">
        <v>85.08</v>
      </c>
      <c r="K7" s="51">
        <f t="shared" si="2"/>
        <v>42.54</v>
      </c>
      <c r="L7" s="36">
        <f t="shared" si="3"/>
        <v>77.914999999999992</v>
      </c>
      <c r="M7" s="39">
        <f t="shared" si="4"/>
        <v>4</v>
      </c>
      <c r="N7" s="13"/>
      <c r="O7" s="13" t="s">
        <v>21</v>
      </c>
      <c r="P7" s="37">
        <v>12</v>
      </c>
    </row>
    <row r="8" spans="1:16" ht="20.100000000000001" customHeight="1" x14ac:dyDescent="0.15">
      <c r="A8" s="15">
        <v>5</v>
      </c>
      <c r="B8" s="33" t="s">
        <v>17</v>
      </c>
      <c r="C8" s="34" t="s">
        <v>29</v>
      </c>
      <c r="D8" s="34" t="s">
        <v>19</v>
      </c>
      <c r="E8" s="20" t="s">
        <v>30</v>
      </c>
      <c r="F8" s="34">
        <v>142.5</v>
      </c>
      <c r="G8" s="34">
        <v>5</v>
      </c>
      <c r="H8" s="34">
        <f t="shared" si="0"/>
        <v>71.25</v>
      </c>
      <c r="I8" s="41">
        <f t="shared" si="1"/>
        <v>35.625</v>
      </c>
      <c r="J8" s="51">
        <v>84.56</v>
      </c>
      <c r="K8" s="51">
        <f t="shared" si="2"/>
        <v>42.28</v>
      </c>
      <c r="L8" s="36">
        <f t="shared" si="3"/>
        <v>77.905000000000001</v>
      </c>
      <c r="M8" s="39">
        <f t="shared" si="4"/>
        <v>5</v>
      </c>
      <c r="N8" s="13"/>
      <c r="O8" s="13" t="s">
        <v>21</v>
      </c>
      <c r="P8" s="37">
        <v>13</v>
      </c>
    </row>
    <row r="9" spans="1:16" ht="20.100000000000001" customHeight="1" x14ac:dyDescent="0.15">
      <c r="A9" s="15">
        <v>4</v>
      </c>
      <c r="B9" s="33" t="s">
        <v>17</v>
      </c>
      <c r="C9" s="34" t="s">
        <v>27</v>
      </c>
      <c r="D9" s="34" t="s">
        <v>19</v>
      </c>
      <c r="E9" s="20" t="s">
        <v>28</v>
      </c>
      <c r="F9" s="34">
        <v>144.5</v>
      </c>
      <c r="G9" s="34">
        <v>4</v>
      </c>
      <c r="H9" s="34">
        <f t="shared" si="0"/>
        <v>72.25</v>
      </c>
      <c r="I9" s="41">
        <f t="shared" si="1"/>
        <v>36.125</v>
      </c>
      <c r="J9" s="51">
        <v>82.94</v>
      </c>
      <c r="K9" s="51">
        <f t="shared" si="2"/>
        <v>41.47</v>
      </c>
      <c r="L9" s="36">
        <f t="shared" si="3"/>
        <v>77.594999999999999</v>
      </c>
      <c r="M9" s="39">
        <f t="shared" si="4"/>
        <v>6</v>
      </c>
      <c r="N9" s="13"/>
      <c r="O9" s="13" t="s">
        <v>26</v>
      </c>
      <c r="P9" s="37">
        <v>7</v>
      </c>
    </row>
    <row r="10" spans="1:16" ht="20.100000000000001" customHeight="1" x14ac:dyDescent="0.15">
      <c r="A10" s="15">
        <v>7</v>
      </c>
      <c r="B10" s="33" t="s">
        <v>17</v>
      </c>
      <c r="C10" s="34" t="s">
        <v>33</v>
      </c>
      <c r="D10" s="34" t="s">
        <v>19</v>
      </c>
      <c r="E10" s="20" t="s">
        <v>34</v>
      </c>
      <c r="F10" s="34">
        <v>140.5</v>
      </c>
      <c r="G10" s="34">
        <v>7</v>
      </c>
      <c r="H10" s="34">
        <f t="shared" si="0"/>
        <v>70.25</v>
      </c>
      <c r="I10" s="41">
        <f t="shared" si="1"/>
        <v>35.125</v>
      </c>
      <c r="J10" s="51">
        <v>84.46</v>
      </c>
      <c r="K10" s="51">
        <f t="shared" si="2"/>
        <v>42.23</v>
      </c>
      <c r="L10" s="36">
        <f t="shared" si="3"/>
        <v>77.35499999999999</v>
      </c>
      <c r="M10" s="39">
        <f t="shared" si="4"/>
        <v>7</v>
      </c>
      <c r="N10" s="13"/>
      <c r="O10" s="13" t="s">
        <v>21</v>
      </c>
      <c r="P10" s="37">
        <v>15</v>
      </c>
    </row>
    <row r="11" spans="1:16" ht="20.100000000000001" customHeight="1" x14ac:dyDescent="0.15">
      <c r="A11" s="15">
        <v>11</v>
      </c>
      <c r="B11" s="33" t="s">
        <v>17</v>
      </c>
      <c r="C11" s="34" t="s">
        <v>41</v>
      </c>
      <c r="D11" s="34" t="s">
        <v>19</v>
      </c>
      <c r="E11" s="20" t="s">
        <v>42</v>
      </c>
      <c r="F11" s="34">
        <v>136.5</v>
      </c>
      <c r="G11" s="34">
        <v>11</v>
      </c>
      <c r="H11" s="81">
        <f t="shared" si="0"/>
        <v>68.25</v>
      </c>
      <c r="I11" s="41">
        <f t="shared" si="1"/>
        <v>34.125</v>
      </c>
      <c r="J11" s="51">
        <v>84.72</v>
      </c>
      <c r="K11" s="51">
        <f t="shared" si="2"/>
        <v>42.36</v>
      </c>
      <c r="L11" s="36">
        <f t="shared" si="3"/>
        <v>76.484999999999999</v>
      </c>
      <c r="M11" s="39">
        <f t="shared" si="4"/>
        <v>8</v>
      </c>
      <c r="N11" s="13"/>
      <c r="O11" s="13" t="s">
        <v>26</v>
      </c>
      <c r="P11" s="37">
        <v>16</v>
      </c>
    </row>
    <row r="12" spans="1:16" ht="20.100000000000001" customHeight="1" x14ac:dyDescent="0.15">
      <c r="A12" s="15">
        <v>16</v>
      </c>
      <c r="B12" s="33" t="s">
        <v>17</v>
      </c>
      <c r="C12" s="34" t="s">
        <v>51</v>
      </c>
      <c r="D12" s="34" t="s">
        <v>19</v>
      </c>
      <c r="E12" s="20" t="s">
        <v>52</v>
      </c>
      <c r="F12" s="34">
        <v>129.5</v>
      </c>
      <c r="G12" s="34">
        <v>16</v>
      </c>
      <c r="H12" s="81">
        <f t="shared" si="0"/>
        <v>64.75</v>
      </c>
      <c r="I12" s="41">
        <f t="shared" si="1"/>
        <v>32.375</v>
      </c>
      <c r="J12" s="51">
        <v>88.22</v>
      </c>
      <c r="K12" s="51">
        <f t="shared" si="2"/>
        <v>44.11</v>
      </c>
      <c r="L12" s="36">
        <f t="shared" si="3"/>
        <v>76.484999999999999</v>
      </c>
      <c r="M12" s="39">
        <f t="shared" si="4"/>
        <v>8</v>
      </c>
      <c r="N12" s="13"/>
      <c r="O12" s="13" t="s">
        <v>26</v>
      </c>
      <c r="P12" s="37">
        <v>17</v>
      </c>
    </row>
    <row r="13" spans="1:16" ht="20.100000000000001" customHeight="1" x14ac:dyDescent="0.15">
      <c r="A13" s="15">
        <v>9</v>
      </c>
      <c r="B13" s="33" t="s">
        <v>17</v>
      </c>
      <c r="C13" s="34" t="s">
        <v>37</v>
      </c>
      <c r="D13" s="34" t="s">
        <v>19</v>
      </c>
      <c r="E13" s="20" t="s">
        <v>38</v>
      </c>
      <c r="F13" s="34">
        <v>139</v>
      </c>
      <c r="G13" s="34">
        <v>9</v>
      </c>
      <c r="H13" s="34">
        <f t="shared" si="0"/>
        <v>69.5</v>
      </c>
      <c r="I13" s="41">
        <f t="shared" si="1"/>
        <v>34.75</v>
      </c>
      <c r="J13" s="51">
        <v>83.36</v>
      </c>
      <c r="K13" s="51">
        <f t="shared" si="2"/>
        <v>41.68</v>
      </c>
      <c r="L13" s="36">
        <f t="shared" si="3"/>
        <v>76.430000000000007</v>
      </c>
      <c r="M13" s="39">
        <f t="shared" si="4"/>
        <v>10</v>
      </c>
      <c r="N13" s="13"/>
      <c r="O13" s="13" t="s">
        <v>21</v>
      </c>
      <c r="P13" s="37">
        <v>5</v>
      </c>
    </row>
    <row r="14" spans="1:16" ht="20.100000000000001" customHeight="1" x14ac:dyDescent="0.15">
      <c r="A14" s="15">
        <v>8</v>
      </c>
      <c r="B14" s="33" t="s">
        <v>17</v>
      </c>
      <c r="C14" s="34" t="s">
        <v>35</v>
      </c>
      <c r="D14" s="34" t="s">
        <v>19</v>
      </c>
      <c r="E14" s="20" t="s">
        <v>36</v>
      </c>
      <c r="F14" s="34">
        <v>140.5</v>
      </c>
      <c r="G14" s="34">
        <v>7</v>
      </c>
      <c r="H14" s="34">
        <f t="shared" si="0"/>
        <v>70.25</v>
      </c>
      <c r="I14" s="41">
        <f t="shared" si="1"/>
        <v>35.125</v>
      </c>
      <c r="J14" s="51">
        <v>78.42</v>
      </c>
      <c r="K14" s="51">
        <f t="shared" si="2"/>
        <v>39.21</v>
      </c>
      <c r="L14" s="36">
        <f t="shared" si="3"/>
        <v>74.335000000000008</v>
      </c>
      <c r="M14" s="39">
        <f t="shared" si="4"/>
        <v>11</v>
      </c>
      <c r="N14" s="13"/>
      <c r="O14" s="13" t="s">
        <v>21</v>
      </c>
      <c r="P14" s="37">
        <v>9</v>
      </c>
    </row>
    <row r="15" spans="1:16" ht="20.100000000000001" customHeight="1" x14ac:dyDescent="0.15">
      <c r="A15" s="15">
        <v>24</v>
      </c>
      <c r="B15" s="33" t="s">
        <v>17</v>
      </c>
      <c r="C15" s="34" t="s">
        <v>67</v>
      </c>
      <c r="D15" s="34" t="s">
        <v>19</v>
      </c>
      <c r="E15" s="20" t="s">
        <v>68</v>
      </c>
      <c r="F15" s="34">
        <v>122.5</v>
      </c>
      <c r="G15" s="34">
        <v>24</v>
      </c>
      <c r="H15" s="34">
        <f t="shared" si="0"/>
        <v>61.25</v>
      </c>
      <c r="I15" s="41">
        <f t="shared" si="1"/>
        <v>30.625</v>
      </c>
      <c r="J15" s="51">
        <v>86.92</v>
      </c>
      <c r="K15" s="51">
        <f t="shared" si="2"/>
        <v>43.46</v>
      </c>
      <c r="L15" s="36">
        <f t="shared" si="3"/>
        <v>74.085000000000008</v>
      </c>
      <c r="M15" s="39">
        <f t="shared" si="4"/>
        <v>12</v>
      </c>
      <c r="N15" s="13"/>
      <c r="O15" s="13" t="s">
        <v>26</v>
      </c>
      <c r="P15" s="37">
        <v>6</v>
      </c>
    </row>
    <row r="16" spans="1:16" ht="20.100000000000001" customHeight="1" x14ac:dyDescent="0.15">
      <c r="A16" s="15">
        <v>12</v>
      </c>
      <c r="B16" s="33" t="s">
        <v>17</v>
      </c>
      <c r="C16" s="34" t="s">
        <v>43</v>
      </c>
      <c r="D16" s="34" t="s">
        <v>19</v>
      </c>
      <c r="E16" s="20" t="s">
        <v>44</v>
      </c>
      <c r="F16" s="34">
        <v>135.5</v>
      </c>
      <c r="G16" s="34">
        <v>12</v>
      </c>
      <c r="H16" s="34">
        <f t="shared" si="0"/>
        <v>67.75</v>
      </c>
      <c r="I16" s="41">
        <f t="shared" si="1"/>
        <v>33.875</v>
      </c>
      <c r="J16" s="51">
        <v>80.239999999999995</v>
      </c>
      <c r="K16" s="51">
        <f t="shared" si="2"/>
        <v>40.119999999999997</v>
      </c>
      <c r="L16" s="36">
        <f t="shared" si="3"/>
        <v>73.995000000000005</v>
      </c>
      <c r="M16" s="39">
        <f t="shared" si="4"/>
        <v>13</v>
      </c>
      <c r="N16" s="13"/>
      <c r="O16" s="13" t="s">
        <v>26</v>
      </c>
      <c r="P16" s="37">
        <v>8</v>
      </c>
    </row>
    <row r="17" spans="1:16" ht="20.100000000000001" customHeight="1" x14ac:dyDescent="0.15">
      <c r="A17" s="15">
        <v>19</v>
      </c>
      <c r="B17" s="33" t="s">
        <v>17</v>
      </c>
      <c r="C17" s="34" t="s">
        <v>57</v>
      </c>
      <c r="D17" s="34" t="s">
        <v>19</v>
      </c>
      <c r="E17" s="20" t="s">
        <v>58</v>
      </c>
      <c r="F17" s="34">
        <v>125</v>
      </c>
      <c r="G17" s="34">
        <v>19</v>
      </c>
      <c r="H17" s="34">
        <f t="shared" si="0"/>
        <v>62.5</v>
      </c>
      <c r="I17" s="41">
        <f t="shared" si="1"/>
        <v>31.25</v>
      </c>
      <c r="J17" s="51">
        <v>84.88</v>
      </c>
      <c r="K17" s="51">
        <f t="shared" si="2"/>
        <v>42.44</v>
      </c>
      <c r="L17" s="36">
        <f t="shared" si="3"/>
        <v>73.69</v>
      </c>
      <c r="M17" s="39">
        <f t="shared" si="4"/>
        <v>14</v>
      </c>
      <c r="N17" s="13"/>
      <c r="O17" s="13" t="s">
        <v>21</v>
      </c>
      <c r="P17" s="37">
        <v>1</v>
      </c>
    </row>
    <row r="18" spans="1:16" ht="20.100000000000001" customHeight="1" x14ac:dyDescent="0.15">
      <c r="A18" s="15">
        <v>13</v>
      </c>
      <c r="B18" s="33" t="s">
        <v>17</v>
      </c>
      <c r="C18" s="34" t="s">
        <v>45</v>
      </c>
      <c r="D18" s="34" t="s">
        <v>19</v>
      </c>
      <c r="E18" s="20" t="s">
        <v>46</v>
      </c>
      <c r="F18" s="34">
        <v>134</v>
      </c>
      <c r="G18" s="34">
        <v>13</v>
      </c>
      <c r="H18" s="34">
        <f t="shared" si="0"/>
        <v>67</v>
      </c>
      <c r="I18" s="41">
        <f t="shared" si="1"/>
        <v>33.5</v>
      </c>
      <c r="J18" s="51">
        <v>80.040000000000006</v>
      </c>
      <c r="K18" s="51">
        <f t="shared" si="2"/>
        <v>40.020000000000003</v>
      </c>
      <c r="L18" s="36">
        <f t="shared" si="3"/>
        <v>73.52000000000001</v>
      </c>
      <c r="M18" s="39">
        <f t="shared" si="4"/>
        <v>15</v>
      </c>
      <c r="N18" s="13"/>
      <c r="O18" s="13" t="s">
        <v>21</v>
      </c>
      <c r="P18" s="37">
        <v>8</v>
      </c>
    </row>
    <row r="19" spans="1:16" ht="20.100000000000001" customHeight="1" x14ac:dyDescent="0.15">
      <c r="A19" s="15">
        <v>14</v>
      </c>
      <c r="B19" s="33" t="s">
        <v>17</v>
      </c>
      <c r="C19" s="34" t="s">
        <v>47</v>
      </c>
      <c r="D19" s="34" t="s">
        <v>19</v>
      </c>
      <c r="E19" s="20" t="s">
        <v>48</v>
      </c>
      <c r="F19" s="34">
        <v>133.5</v>
      </c>
      <c r="G19" s="34">
        <v>14</v>
      </c>
      <c r="H19" s="34">
        <f t="shared" si="0"/>
        <v>66.75</v>
      </c>
      <c r="I19" s="41">
        <f t="shared" si="1"/>
        <v>33.375</v>
      </c>
      <c r="J19" s="51">
        <v>79.94</v>
      </c>
      <c r="K19" s="51">
        <f t="shared" si="2"/>
        <v>39.97</v>
      </c>
      <c r="L19" s="36">
        <f t="shared" si="3"/>
        <v>73.344999999999999</v>
      </c>
      <c r="M19" s="39">
        <f t="shared" si="4"/>
        <v>16</v>
      </c>
      <c r="N19" s="13"/>
      <c r="O19" s="13" t="s">
        <v>26</v>
      </c>
      <c r="P19" s="37">
        <v>14</v>
      </c>
    </row>
    <row r="20" spans="1:16" ht="20.100000000000001" customHeight="1" x14ac:dyDescent="0.15">
      <c r="A20" s="15">
        <v>18</v>
      </c>
      <c r="B20" s="33" t="s">
        <v>17</v>
      </c>
      <c r="C20" s="34" t="s">
        <v>55</v>
      </c>
      <c r="D20" s="34" t="s">
        <v>19</v>
      </c>
      <c r="E20" s="20" t="s">
        <v>56</v>
      </c>
      <c r="F20" s="34">
        <v>125.5</v>
      </c>
      <c r="G20" s="34">
        <v>18</v>
      </c>
      <c r="H20" s="34">
        <f t="shared" si="0"/>
        <v>62.75</v>
      </c>
      <c r="I20" s="41">
        <f t="shared" si="1"/>
        <v>31.375</v>
      </c>
      <c r="J20" s="51">
        <v>83.92</v>
      </c>
      <c r="K20" s="51">
        <f t="shared" si="2"/>
        <v>41.96</v>
      </c>
      <c r="L20" s="36">
        <f t="shared" si="3"/>
        <v>73.335000000000008</v>
      </c>
      <c r="M20" s="39">
        <f t="shared" si="4"/>
        <v>17</v>
      </c>
      <c r="N20" s="13"/>
      <c r="O20" s="13" t="s">
        <v>26</v>
      </c>
      <c r="P20" s="37">
        <v>1</v>
      </c>
    </row>
    <row r="21" spans="1:16" ht="20.100000000000001" customHeight="1" x14ac:dyDescent="0.15">
      <c r="A21" s="15">
        <v>25</v>
      </c>
      <c r="B21" s="33" t="s">
        <v>17</v>
      </c>
      <c r="C21" s="34" t="s">
        <v>69</v>
      </c>
      <c r="D21" s="34" t="s">
        <v>19</v>
      </c>
      <c r="E21" s="20" t="s">
        <v>70</v>
      </c>
      <c r="F21" s="34">
        <v>122</v>
      </c>
      <c r="G21" s="34">
        <v>25</v>
      </c>
      <c r="H21" s="34">
        <f t="shared" si="0"/>
        <v>61</v>
      </c>
      <c r="I21" s="41">
        <f t="shared" si="1"/>
        <v>30.5</v>
      </c>
      <c r="J21" s="51">
        <v>84.56</v>
      </c>
      <c r="K21" s="51">
        <f t="shared" si="2"/>
        <v>42.28</v>
      </c>
      <c r="L21" s="36">
        <f t="shared" si="3"/>
        <v>72.78</v>
      </c>
      <c r="M21" s="39">
        <f t="shared" si="4"/>
        <v>18</v>
      </c>
      <c r="N21" s="13"/>
      <c r="O21" s="13" t="s">
        <v>26</v>
      </c>
      <c r="P21" s="37">
        <v>5</v>
      </c>
    </row>
    <row r="22" spans="1:16" ht="20.100000000000001" customHeight="1" x14ac:dyDescent="0.15">
      <c r="A22" s="15">
        <v>10</v>
      </c>
      <c r="B22" s="33" t="s">
        <v>17</v>
      </c>
      <c r="C22" s="34" t="s">
        <v>39</v>
      </c>
      <c r="D22" s="34" t="s">
        <v>19</v>
      </c>
      <c r="E22" s="20" t="s">
        <v>40</v>
      </c>
      <c r="F22" s="34">
        <v>137.5</v>
      </c>
      <c r="G22" s="34">
        <v>10</v>
      </c>
      <c r="H22" s="34">
        <f t="shared" si="0"/>
        <v>68.75</v>
      </c>
      <c r="I22" s="41">
        <f t="shared" si="1"/>
        <v>34.375</v>
      </c>
      <c r="J22" s="51">
        <v>75.260000000000005</v>
      </c>
      <c r="K22" s="51">
        <f t="shared" si="2"/>
        <v>37.630000000000003</v>
      </c>
      <c r="L22" s="36">
        <f t="shared" si="3"/>
        <v>72.004999999999995</v>
      </c>
      <c r="M22" s="39">
        <f t="shared" si="4"/>
        <v>19</v>
      </c>
      <c r="N22" s="13"/>
      <c r="O22" s="13" t="s">
        <v>21</v>
      </c>
      <c r="P22" s="37">
        <v>4</v>
      </c>
    </row>
    <row r="23" spans="1:16" ht="20.100000000000001" customHeight="1" x14ac:dyDescent="0.15">
      <c r="A23" s="15">
        <v>21</v>
      </c>
      <c r="B23" s="33" t="s">
        <v>17</v>
      </c>
      <c r="C23" s="34" t="s">
        <v>61</v>
      </c>
      <c r="D23" s="34" t="s">
        <v>19</v>
      </c>
      <c r="E23" s="20" t="s">
        <v>62</v>
      </c>
      <c r="F23" s="34">
        <v>123.5</v>
      </c>
      <c r="G23" s="34">
        <v>21</v>
      </c>
      <c r="H23" s="34">
        <f t="shared" si="0"/>
        <v>61.75</v>
      </c>
      <c r="I23" s="41">
        <f t="shared" si="1"/>
        <v>30.875</v>
      </c>
      <c r="J23" s="51">
        <v>82.22</v>
      </c>
      <c r="K23" s="51">
        <f t="shared" si="2"/>
        <v>41.11</v>
      </c>
      <c r="L23" s="36">
        <f t="shared" si="3"/>
        <v>71.984999999999999</v>
      </c>
      <c r="M23" s="39">
        <f t="shared" si="4"/>
        <v>20</v>
      </c>
      <c r="N23" s="13"/>
      <c r="O23" s="13" t="s">
        <v>21</v>
      </c>
      <c r="P23" s="37">
        <v>14</v>
      </c>
    </row>
    <row r="24" spans="1:16" ht="20.100000000000001" customHeight="1" x14ac:dyDescent="0.15">
      <c r="A24" s="15">
        <v>20</v>
      </c>
      <c r="B24" s="33" t="s">
        <v>17</v>
      </c>
      <c r="C24" s="34" t="s">
        <v>59</v>
      </c>
      <c r="D24" s="34" t="s">
        <v>19</v>
      </c>
      <c r="E24" s="20" t="s">
        <v>60</v>
      </c>
      <c r="F24" s="34">
        <v>124.5</v>
      </c>
      <c r="G24" s="34">
        <v>20</v>
      </c>
      <c r="H24" s="34">
        <f t="shared" si="0"/>
        <v>62.25</v>
      </c>
      <c r="I24" s="41">
        <f t="shared" si="1"/>
        <v>31.125</v>
      </c>
      <c r="J24" s="51">
        <v>81.66</v>
      </c>
      <c r="K24" s="51">
        <f t="shared" si="2"/>
        <v>40.83</v>
      </c>
      <c r="L24" s="36">
        <f t="shared" si="3"/>
        <v>71.954999999999998</v>
      </c>
      <c r="M24" s="39">
        <f t="shared" si="4"/>
        <v>21</v>
      </c>
      <c r="N24" s="13"/>
      <c r="O24" s="13" t="s">
        <v>26</v>
      </c>
      <c r="P24" s="37">
        <v>4</v>
      </c>
    </row>
    <row r="25" spans="1:16" ht="20.100000000000001" customHeight="1" x14ac:dyDescent="0.15">
      <c r="A25" s="15">
        <v>27</v>
      </c>
      <c r="B25" s="33" t="s">
        <v>17</v>
      </c>
      <c r="C25" s="34" t="s">
        <v>73</v>
      </c>
      <c r="D25" s="34" t="s">
        <v>19</v>
      </c>
      <c r="E25" s="20" t="s">
        <v>74</v>
      </c>
      <c r="F25" s="34">
        <v>120</v>
      </c>
      <c r="G25" s="34">
        <v>27</v>
      </c>
      <c r="H25" s="34">
        <f t="shared" si="0"/>
        <v>60</v>
      </c>
      <c r="I25" s="41">
        <f t="shared" si="1"/>
        <v>30</v>
      </c>
      <c r="J25" s="51">
        <v>83.3</v>
      </c>
      <c r="K25" s="51">
        <f t="shared" si="2"/>
        <v>41.65</v>
      </c>
      <c r="L25" s="36">
        <f t="shared" si="3"/>
        <v>71.650000000000006</v>
      </c>
      <c r="M25" s="39">
        <f t="shared" si="4"/>
        <v>22</v>
      </c>
      <c r="N25" s="13"/>
      <c r="O25" s="13" t="s">
        <v>21</v>
      </c>
      <c r="P25" s="37">
        <v>6</v>
      </c>
    </row>
    <row r="26" spans="1:16" ht="20.100000000000001" customHeight="1" x14ac:dyDescent="0.15">
      <c r="A26" s="15">
        <v>22</v>
      </c>
      <c r="B26" s="33" t="s">
        <v>17</v>
      </c>
      <c r="C26" s="34" t="s">
        <v>63</v>
      </c>
      <c r="D26" s="34" t="s">
        <v>19</v>
      </c>
      <c r="E26" s="20" t="s">
        <v>64</v>
      </c>
      <c r="F26" s="34">
        <v>123</v>
      </c>
      <c r="G26" s="34">
        <v>22</v>
      </c>
      <c r="H26" s="34">
        <f t="shared" si="0"/>
        <v>61.5</v>
      </c>
      <c r="I26" s="41">
        <f t="shared" si="1"/>
        <v>30.75</v>
      </c>
      <c r="J26" s="51">
        <v>81.7</v>
      </c>
      <c r="K26" s="51">
        <f t="shared" si="2"/>
        <v>40.85</v>
      </c>
      <c r="L26" s="36">
        <f t="shared" si="3"/>
        <v>71.599999999999994</v>
      </c>
      <c r="M26" s="39">
        <f t="shared" si="4"/>
        <v>23</v>
      </c>
      <c r="N26" s="13"/>
      <c r="O26" s="13" t="s">
        <v>26</v>
      </c>
      <c r="P26" s="37">
        <v>11</v>
      </c>
    </row>
    <row r="27" spans="1:16" ht="20.100000000000001" customHeight="1" x14ac:dyDescent="0.15">
      <c r="A27" s="15">
        <v>15</v>
      </c>
      <c r="B27" s="33" t="s">
        <v>17</v>
      </c>
      <c r="C27" s="34" t="s">
        <v>49</v>
      </c>
      <c r="D27" s="34" t="s">
        <v>19</v>
      </c>
      <c r="E27" s="20" t="s">
        <v>50</v>
      </c>
      <c r="F27" s="34">
        <v>133.5</v>
      </c>
      <c r="G27" s="34">
        <v>14</v>
      </c>
      <c r="H27" s="34">
        <f t="shared" si="0"/>
        <v>66.75</v>
      </c>
      <c r="I27" s="41">
        <f t="shared" si="1"/>
        <v>33.375</v>
      </c>
      <c r="J27" s="51">
        <v>74.86</v>
      </c>
      <c r="K27" s="51">
        <f t="shared" si="2"/>
        <v>37.43</v>
      </c>
      <c r="L27" s="36">
        <f t="shared" si="3"/>
        <v>70.805000000000007</v>
      </c>
      <c r="M27" s="39">
        <f t="shared" si="4"/>
        <v>24</v>
      </c>
      <c r="N27" s="13"/>
      <c r="O27" s="13" t="s">
        <v>21</v>
      </c>
      <c r="P27" s="37">
        <v>3</v>
      </c>
    </row>
    <row r="28" spans="1:16" ht="20.100000000000001" customHeight="1" x14ac:dyDescent="0.15">
      <c r="A28" s="15">
        <v>26</v>
      </c>
      <c r="B28" s="33" t="s">
        <v>17</v>
      </c>
      <c r="C28" s="34" t="s">
        <v>71</v>
      </c>
      <c r="D28" s="34" t="s">
        <v>19</v>
      </c>
      <c r="E28" s="20" t="s">
        <v>72</v>
      </c>
      <c r="F28" s="34">
        <v>121</v>
      </c>
      <c r="G28" s="34">
        <v>26</v>
      </c>
      <c r="H28" s="34">
        <f t="shared" si="0"/>
        <v>60.5</v>
      </c>
      <c r="I28" s="41">
        <f t="shared" si="1"/>
        <v>30.25</v>
      </c>
      <c r="J28" s="51">
        <v>79.94</v>
      </c>
      <c r="K28" s="51">
        <f t="shared" si="2"/>
        <v>39.97</v>
      </c>
      <c r="L28" s="36">
        <f t="shared" si="3"/>
        <v>70.22</v>
      </c>
      <c r="M28" s="39">
        <f t="shared" si="4"/>
        <v>25</v>
      </c>
      <c r="N28" s="13"/>
      <c r="O28" s="13" t="s">
        <v>26</v>
      </c>
      <c r="P28" s="37">
        <v>12</v>
      </c>
    </row>
    <row r="29" spans="1:16" ht="20.100000000000001" customHeight="1" x14ac:dyDescent="0.15">
      <c r="A29" s="15">
        <v>36</v>
      </c>
      <c r="B29" s="33" t="s">
        <v>17</v>
      </c>
      <c r="C29" s="42" t="s">
        <v>87</v>
      </c>
      <c r="D29" s="34" t="s">
        <v>19</v>
      </c>
      <c r="E29" s="20" t="s">
        <v>88</v>
      </c>
      <c r="F29" s="34">
        <v>111</v>
      </c>
      <c r="G29" s="34">
        <v>34</v>
      </c>
      <c r="H29" s="34">
        <f t="shared" si="0"/>
        <v>55.5</v>
      </c>
      <c r="I29" s="41">
        <f t="shared" si="1"/>
        <v>27.75</v>
      </c>
      <c r="J29" s="51">
        <v>83.62</v>
      </c>
      <c r="K29" s="51">
        <f t="shared" si="2"/>
        <v>41.81</v>
      </c>
      <c r="L29" s="36">
        <f t="shared" si="3"/>
        <v>69.56</v>
      </c>
      <c r="M29" s="39">
        <f t="shared" si="4"/>
        <v>26</v>
      </c>
      <c r="N29" s="43" t="s">
        <v>84</v>
      </c>
      <c r="O29" s="37" t="s">
        <v>21</v>
      </c>
      <c r="P29" s="37">
        <v>11</v>
      </c>
    </row>
    <row r="30" spans="1:16" ht="20.100000000000001" customHeight="1" x14ac:dyDescent="0.15">
      <c r="A30" s="15">
        <v>29</v>
      </c>
      <c r="B30" s="33" t="s">
        <v>17</v>
      </c>
      <c r="C30" s="34" t="s">
        <v>78</v>
      </c>
      <c r="D30" s="34" t="s">
        <v>19</v>
      </c>
      <c r="E30" s="20" t="s">
        <v>79</v>
      </c>
      <c r="F30" s="34">
        <v>118.5</v>
      </c>
      <c r="G30" s="34">
        <v>29</v>
      </c>
      <c r="H30" s="34">
        <f t="shared" si="0"/>
        <v>59.25</v>
      </c>
      <c r="I30" s="41">
        <f t="shared" si="1"/>
        <v>29.625</v>
      </c>
      <c r="J30" s="51">
        <v>79.84</v>
      </c>
      <c r="K30" s="51">
        <f t="shared" si="2"/>
        <v>39.92</v>
      </c>
      <c r="L30" s="36">
        <f t="shared" si="3"/>
        <v>69.545000000000002</v>
      </c>
      <c r="M30" s="39">
        <f t="shared" si="4"/>
        <v>27</v>
      </c>
      <c r="N30" s="13"/>
      <c r="O30" s="13" t="s">
        <v>26</v>
      </c>
      <c r="P30" s="37">
        <v>13</v>
      </c>
    </row>
    <row r="31" spans="1:16" ht="20.100000000000001" customHeight="1" x14ac:dyDescent="0.15">
      <c r="A31" s="15">
        <v>37</v>
      </c>
      <c r="B31" s="33" t="s">
        <v>17</v>
      </c>
      <c r="C31" s="42" t="s">
        <v>89</v>
      </c>
      <c r="D31" s="34" t="s">
        <v>19</v>
      </c>
      <c r="E31" s="20" t="s">
        <v>90</v>
      </c>
      <c r="F31" s="34">
        <v>111</v>
      </c>
      <c r="G31" s="34">
        <v>34</v>
      </c>
      <c r="H31" s="34">
        <f t="shared" si="0"/>
        <v>55.5</v>
      </c>
      <c r="I31" s="41">
        <f t="shared" si="1"/>
        <v>27.75</v>
      </c>
      <c r="J31" s="51">
        <v>83.56</v>
      </c>
      <c r="K31" s="51">
        <f t="shared" si="2"/>
        <v>41.78</v>
      </c>
      <c r="L31" s="36">
        <f t="shared" si="3"/>
        <v>69.53</v>
      </c>
      <c r="M31" s="39">
        <f t="shared" si="4"/>
        <v>28</v>
      </c>
      <c r="N31" s="43" t="s">
        <v>84</v>
      </c>
      <c r="O31" s="37" t="s">
        <v>26</v>
      </c>
      <c r="P31" s="37">
        <v>3</v>
      </c>
    </row>
    <row r="32" spans="1:16" ht="20.100000000000001" customHeight="1" x14ac:dyDescent="0.15">
      <c r="A32" s="15">
        <v>23</v>
      </c>
      <c r="B32" s="33" t="s">
        <v>17</v>
      </c>
      <c r="C32" s="34" t="s">
        <v>65</v>
      </c>
      <c r="D32" s="34" t="s">
        <v>19</v>
      </c>
      <c r="E32" s="20" t="s">
        <v>66</v>
      </c>
      <c r="F32" s="34">
        <v>123</v>
      </c>
      <c r="G32" s="34">
        <v>22</v>
      </c>
      <c r="H32" s="34">
        <f t="shared" si="0"/>
        <v>61.5</v>
      </c>
      <c r="I32" s="41">
        <f t="shared" si="1"/>
        <v>30.75</v>
      </c>
      <c r="J32" s="51">
        <v>74.900000000000006</v>
      </c>
      <c r="K32" s="51">
        <f t="shared" si="2"/>
        <v>37.450000000000003</v>
      </c>
      <c r="L32" s="36">
        <f t="shared" si="3"/>
        <v>68.2</v>
      </c>
      <c r="M32" s="39">
        <f t="shared" si="4"/>
        <v>29</v>
      </c>
      <c r="N32" s="13"/>
      <c r="O32" s="13" t="s">
        <v>21</v>
      </c>
      <c r="P32" s="37">
        <v>2</v>
      </c>
    </row>
    <row r="33" spans="1:16" ht="20.100000000000001" customHeight="1" x14ac:dyDescent="0.15">
      <c r="A33" s="15">
        <v>30</v>
      </c>
      <c r="B33" s="33" t="s">
        <v>17</v>
      </c>
      <c r="C33" s="34" t="s">
        <v>80</v>
      </c>
      <c r="D33" s="34" t="s">
        <v>19</v>
      </c>
      <c r="E33" s="20" t="s">
        <v>81</v>
      </c>
      <c r="F33" s="42">
        <v>117.5</v>
      </c>
      <c r="G33" s="34">
        <v>30</v>
      </c>
      <c r="H33" s="34">
        <f t="shared" si="0"/>
        <v>58.75</v>
      </c>
      <c r="I33" s="41">
        <f t="shared" si="1"/>
        <v>29.375</v>
      </c>
      <c r="J33" s="51">
        <v>75.099999999999994</v>
      </c>
      <c r="K33" s="51">
        <f t="shared" si="2"/>
        <v>37.549999999999997</v>
      </c>
      <c r="L33" s="36">
        <f t="shared" si="3"/>
        <v>66.924999999999997</v>
      </c>
      <c r="M33" s="39">
        <f t="shared" si="4"/>
        <v>30</v>
      </c>
      <c r="N33" s="13"/>
      <c r="O33" s="13" t="s">
        <v>26</v>
      </c>
      <c r="P33" s="37">
        <v>10</v>
      </c>
    </row>
    <row r="34" spans="1:16" ht="20.100000000000001" customHeight="1" x14ac:dyDescent="0.15">
      <c r="A34" s="15">
        <v>32</v>
      </c>
      <c r="B34" s="33" t="s">
        <v>17</v>
      </c>
      <c r="C34" s="42" t="s">
        <v>82</v>
      </c>
      <c r="D34" s="34" t="s">
        <v>19</v>
      </c>
      <c r="E34" s="20" t="s">
        <v>83</v>
      </c>
      <c r="F34" s="34">
        <v>116</v>
      </c>
      <c r="G34" s="34">
        <v>31</v>
      </c>
      <c r="H34" s="34">
        <f t="shared" si="0"/>
        <v>58</v>
      </c>
      <c r="I34" s="41">
        <f t="shared" si="1"/>
        <v>29</v>
      </c>
      <c r="J34" s="51">
        <v>72.3</v>
      </c>
      <c r="K34" s="51">
        <f t="shared" si="2"/>
        <v>36.15</v>
      </c>
      <c r="L34" s="36">
        <f t="shared" si="3"/>
        <v>65.150000000000006</v>
      </c>
      <c r="M34" s="39">
        <f t="shared" si="4"/>
        <v>31</v>
      </c>
      <c r="N34" s="43" t="s">
        <v>84</v>
      </c>
      <c r="O34" s="37" t="s">
        <v>26</v>
      </c>
      <c r="P34" s="37">
        <v>15</v>
      </c>
    </row>
    <row r="35" spans="1:16" ht="20.100000000000001" customHeight="1" x14ac:dyDescent="0.15">
      <c r="A35" s="15">
        <v>34</v>
      </c>
      <c r="B35" s="33" t="s">
        <v>17</v>
      </c>
      <c r="C35" s="42" t="s">
        <v>85</v>
      </c>
      <c r="D35" s="34" t="s">
        <v>19</v>
      </c>
      <c r="E35" s="20" t="s">
        <v>86</v>
      </c>
      <c r="F35" s="34">
        <v>112</v>
      </c>
      <c r="G35" s="34">
        <v>33</v>
      </c>
      <c r="H35" s="34">
        <f t="shared" si="0"/>
        <v>56</v>
      </c>
      <c r="I35" s="41">
        <f t="shared" si="1"/>
        <v>28</v>
      </c>
      <c r="J35" s="51">
        <v>70.02</v>
      </c>
      <c r="K35" s="51">
        <f t="shared" si="2"/>
        <v>35.01</v>
      </c>
      <c r="L35" s="36">
        <f t="shared" si="3"/>
        <v>63.01</v>
      </c>
      <c r="M35" s="39">
        <f t="shared" si="4"/>
        <v>32</v>
      </c>
      <c r="N35" s="43" t="s">
        <v>84</v>
      </c>
      <c r="O35" s="37" t="s">
        <v>26</v>
      </c>
      <c r="P35" s="37">
        <v>2</v>
      </c>
    </row>
    <row r="36" spans="1:16" ht="20.100000000000001" customHeight="1" x14ac:dyDescent="0.15">
      <c r="A36" s="15">
        <v>17</v>
      </c>
      <c r="B36" s="33" t="s">
        <v>17</v>
      </c>
      <c r="C36" s="34" t="s">
        <v>53</v>
      </c>
      <c r="D36" s="34" t="s">
        <v>19</v>
      </c>
      <c r="E36" s="20" t="s">
        <v>54</v>
      </c>
      <c r="F36" s="34">
        <v>126.5</v>
      </c>
      <c r="G36" s="34">
        <v>17</v>
      </c>
      <c r="H36" s="34">
        <f t="shared" si="0"/>
        <v>63.25</v>
      </c>
      <c r="I36" s="41">
        <f t="shared" si="1"/>
        <v>31.625</v>
      </c>
      <c r="J36" s="51"/>
      <c r="K36" s="51">
        <f t="shared" si="2"/>
        <v>0</v>
      </c>
      <c r="L36" s="36">
        <f t="shared" ref="L36:L67" si="5">I36+K36</f>
        <v>31.625</v>
      </c>
      <c r="M36" s="39">
        <f t="shared" si="4"/>
        <v>33</v>
      </c>
      <c r="N36" s="13" t="s">
        <v>882</v>
      </c>
      <c r="O36" s="13" t="s">
        <v>26</v>
      </c>
      <c r="P36" s="37"/>
    </row>
    <row r="37" spans="1:16" ht="20.100000000000001" customHeight="1" x14ac:dyDescent="0.15">
      <c r="A37" s="15">
        <v>28</v>
      </c>
      <c r="B37" s="33" t="s">
        <v>17</v>
      </c>
      <c r="C37" s="34" t="s">
        <v>75</v>
      </c>
      <c r="D37" s="34" t="s">
        <v>19</v>
      </c>
      <c r="E37" s="20" t="s">
        <v>76</v>
      </c>
      <c r="F37" s="34">
        <v>119</v>
      </c>
      <c r="G37" s="34">
        <v>28</v>
      </c>
      <c r="H37" s="34">
        <f t="shared" si="0"/>
        <v>59.5</v>
      </c>
      <c r="I37" s="41">
        <f t="shared" si="1"/>
        <v>29.75</v>
      </c>
      <c r="J37" s="51"/>
      <c r="K37" s="51">
        <f t="shared" si="2"/>
        <v>0</v>
      </c>
      <c r="L37" s="36">
        <f t="shared" si="5"/>
        <v>29.75</v>
      </c>
      <c r="M37" s="39">
        <f t="shared" si="4"/>
        <v>34</v>
      </c>
      <c r="N37" s="13" t="s">
        <v>884</v>
      </c>
      <c r="O37" s="15" t="s">
        <v>77</v>
      </c>
      <c r="P37" s="37"/>
    </row>
    <row r="38" spans="1:16" ht="20.100000000000001" customHeight="1" x14ac:dyDescent="0.15">
      <c r="A38" s="15">
        <v>1</v>
      </c>
      <c r="B38" s="33" t="s">
        <v>91</v>
      </c>
      <c r="C38" s="34" t="s">
        <v>92</v>
      </c>
      <c r="D38" s="34" t="s">
        <v>19</v>
      </c>
      <c r="E38" s="20" t="s">
        <v>93</v>
      </c>
      <c r="F38" s="34">
        <v>135</v>
      </c>
      <c r="G38" s="34">
        <v>1</v>
      </c>
      <c r="H38" s="34">
        <f t="shared" ref="H38:H64" si="6">F38/2</f>
        <v>67.5</v>
      </c>
      <c r="I38" s="41">
        <f t="shared" ref="I38:I64" si="7">H38/2</f>
        <v>33.75</v>
      </c>
      <c r="J38" s="51">
        <v>85</v>
      </c>
      <c r="K38" s="51">
        <f t="shared" ref="K38:K64" si="8">J38*0.5</f>
        <v>42.5</v>
      </c>
      <c r="L38" s="36">
        <f t="shared" si="5"/>
        <v>76.25</v>
      </c>
      <c r="M38" s="39">
        <f t="shared" ref="M38:M64" si="9">RANK(L38,L$38:L$64)</f>
        <v>1</v>
      </c>
      <c r="N38" s="13"/>
      <c r="O38" s="37" t="s">
        <v>26</v>
      </c>
      <c r="P38" s="37">
        <v>15</v>
      </c>
    </row>
    <row r="39" spans="1:16" ht="20.100000000000001" customHeight="1" x14ac:dyDescent="0.15">
      <c r="A39" s="15">
        <v>7</v>
      </c>
      <c r="B39" s="33" t="s">
        <v>91</v>
      </c>
      <c r="C39" s="34" t="s">
        <v>105</v>
      </c>
      <c r="D39" s="34" t="s">
        <v>19</v>
      </c>
      <c r="E39" s="20" t="s">
        <v>106</v>
      </c>
      <c r="F39" s="34">
        <v>113.5</v>
      </c>
      <c r="G39" s="34">
        <v>7</v>
      </c>
      <c r="H39" s="34">
        <f t="shared" si="6"/>
        <v>56.75</v>
      </c>
      <c r="I39" s="41">
        <f t="shared" si="7"/>
        <v>28.375</v>
      </c>
      <c r="J39" s="51">
        <v>91.6</v>
      </c>
      <c r="K39" s="51">
        <f t="shared" si="8"/>
        <v>45.8</v>
      </c>
      <c r="L39" s="36">
        <f t="shared" si="5"/>
        <v>74.174999999999997</v>
      </c>
      <c r="M39" s="39">
        <f t="shared" si="9"/>
        <v>2</v>
      </c>
      <c r="N39" s="13"/>
      <c r="O39" s="37" t="s">
        <v>26</v>
      </c>
      <c r="P39" s="37">
        <v>8</v>
      </c>
    </row>
    <row r="40" spans="1:16" ht="20.100000000000001" customHeight="1" x14ac:dyDescent="0.15">
      <c r="A40" s="15">
        <v>2</v>
      </c>
      <c r="B40" s="33" t="s">
        <v>91</v>
      </c>
      <c r="C40" s="34" t="s">
        <v>94</v>
      </c>
      <c r="D40" s="34" t="s">
        <v>19</v>
      </c>
      <c r="E40" s="20" t="s">
        <v>95</v>
      </c>
      <c r="F40" s="34">
        <v>117.5</v>
      </c>
      <c r="G40" s="34">
        <v>2</v>
      </c>
      <c r="H40" s="34">
        <f t="shared" si="6"/>
        <v>58.75</v>
      </c>
      <c r="I40" s="41">
        <f t="shared" si="7"/>
        <v>29.375</v>
      </c>
      <c r="J40" s="51">
        <v>89</v>
      </c>
      <c r="K40" s="51">
        <f t="shared" si="8"/>
        <v>44.5</v>
      </c>
      <c r="L40" s="36">
        <f t="shared" si="5"/>
        <v>73.875</v>
      </c>
      <c r="M40" s="39">
        <f t="shared" si="9"/>
        <v>3</v>
      </c>
      <c r="N40" s="13"/>
      <c r="O40" s="37" t="s">
        <v>26</v>
      </c>
      <c r="P40" s="37">
        <v>14</v>
      </c>
    </row>
    <row r="41" spans="1:16" ht="20.100000000000001" customHeight="1" x14ac:dyDescent="0.15">
      <c r="A41" s="15">
        <v>4</v>
      </c>
      <c r="B41" s="33" t="s">
        <v>91</v>
      </c>
      <c r="C41" s="34" t="s">
        <v>99</v>
      </c>
      <c r="D41" s="34" t="s">
        <v>19</v>
      </c>
      <c r="E41" s="20" t="s">
        <v>100</v>
      </c>
      <c r="F41" s="34">
        <v>116</v>
      </c>
      <c r="G41" s="34">
        <v>4</v>
      </c>
      <c r="H41" s="34">
        <f t="shared" si="6"/>
        <v>58</v>
      </c>
      <c r="I41" s="41">
        <f t="shared" si="7"/>
        <v>29</v>
      </c>
      <c r="J41" s="51">
        <v>85.6</v>
      </c>
      <c r="K41" s="51">
        <f t="shared" si="8"/>
        <v>42.8</v>
      </c>
      <c r="L41" s="36">
        <f t="shared" si="5"/>
        <v>71.8</v>
      </c>
      <c r="M41" s="39">
        <f t="shared" si="9"/>
        <v>4</v>
      </c>
      <c r="N41" s="13"/>
      <c r="O41" s="37" t="s">
        <v>26</v>
      </c>
      <c r="P41" s="37">
        <v>6</v>
      </c>
    </row>
    <row r="42" spans="1:16" ht="20.100000000000001" customHeight="1" x14ac:dyDescent="0.15">
      <c r="A42" s="15">
        <v>9</v>
      </c>
      <c r="B42" s="33" t="s">
        <v>91</v>
      </c>
      <c r="C42" s="34" t="s">
        <v>109</v>
      </c>
      <c r="D42" s="34" t="s">
        <v>19</v>
      </c>
      <c r="E42" s="20" t="s">
        <v>110</v>
      </c>
      <c r="F42" s="34">
        <v>110</v>
      </c>
      <c r="G42" s="34">
        <v>9</v>
      </c>
      <c r="H42" s="34">
        <f t="shared" si="6"/>
        <v>55</v>
      </c>
      <c r="I42" s="41">
        <f t="shared" si="7"/>
        <v>27.5</v>
      </c>
      <c r="J42" s="51">
        <v>85.2</v>
      </c>
      <c r="K42" s="51">
        <f t="shared" si="8"/>
        <v>42.6</v>
      </c>
      <c r="L42" s="36">
        <f t="shared" si="5"/>
        <v>70.099999999999994</v>
      </c>
      <c r="M42" s="39">
        <f t="shared" si="9"/>
        <v>5</v>
      </c>
      <c r="N42" s="13"/>
      <c r="O42" s="37" t="s">
        <v>21</v>
      </c>
      <c r="P42" s="37">
        <v>7</v>
      </c>
    </row>
    <row r="43" spans="1:16" ht="20.100000000000001" customHeight="1" x14ac:dyDescent="0.15">
      <c r="A43" s="15">
        <v>5</v>
      </c>
      <c r="B43" s="33" t="s">
        <v>91</v>
      </c>
      <c r="C43" s="34" t="s">
        <v>101</v>
      </c>
      <c r="D43" s="34" t="s">
        <v>19</v>
      </c>
      <c r="E43" s="20" t="s">
        <v>102</v>
      </c>
      <c r="F43" s="34">
        <v>116</v>
      </c>
      <c r="G43" s="34">
        <v>4</v>
      </c>
      <c r="H43" s="34">
        <f t="shared" si="6"/>
        <v>58</v>
      </c>
      <c r="I43" s="41">
        <f t="shared" si="7"/>
        <v>29</v>
      </c>
      <c r="J43" s="51">
        <v>82</v>
      </c>
      <c r="K43" s="51">
        <f t="shared" si="8"/>
        <v>41</v>
      </c>
      <c r="L43" s="36">
        <f t="shared" si="5"/>
        <v>70</v>
      </c>
      <c r="M43" s="39">
        <f t="shared" si="9"/>
        <v>6</v>
      </c>
      <c r="N43" s="13"/>
      <c r="O43" s="37" t="s">
        <v>21</v>
      </c>
      <c r="P43" s="37">
        <v>5</v>
      </c>
    </row>
    <row r="44" spans="1:16" ht="20.100000000000001" customHeight="1" x14ac:dyDescent="0.15">
      <c r="A44" s="15">
        <v>3</v>
      </c>
      <c r="B44" s="33" t="s">
        <v>91</v>
      </c>
      <c r="C44" s="42" t="s">
        <v>96</v>
      </c>
      <c r="D44" s="34" t="s">
        <v>19</v>
      </c>
      <c r="E44" s="44" t="s">
        <v>97</v>
      </c>
      <c r="F44" s="42">
        <v>117.5</v>
      </c>
      <c r="G44" s="45">
        <v>2</v>
      </c>
      <c r="H44" s="34">
        <f t="shared" si="6"/>
        <v>58.75</v>
      </c>
      <c r="I44" s="41">
        <f t="shared" si="7"/>
        <v>29.375</v>
      </c>
      <c r="J44" s="51">
        <v>80.2</v>
      </c>
      <c r="K44" s="51">
        <f t="shared" si="8"/>
        <v>40.1</v>
      </c>
      <c r="L44" s="36">
        <f t="shared" si="5"/>
        <v>69.474999999999994</v>
      </c>
      <c r="M44" s="39">
        <f t="shared" si="9"/>
        <v>7</v>
      </c>
      <c r="N44" s="45" t="s">
        <v>98</v>
      </c>
      <c r="O44" s="37" t="s">
        <v>26</v>
      </c>
      <c r="P44" s="37">
        <v>16</v>
      </c>
    </row>
    <row r="45" spans="1:16" ht="20.100000000000001" customHeight="1" x14ac:dyDescent="0.15">
      <c r="A45" s="15">
        <v>6</v>
      </c>
      <c r="B45" s="33" t="s">
        <v>91</v>
      </c>
      <c r="C45" s="42" t="s">
        <v>103</v>
      </c>
      <c r="D45" s="34" t="s">
        <v>19</v>
      </c>
      <c r="E45" s="44" t="s">
        <v>104</v>
      </c>
      <c r="F45" s="42">
        <v>114</v>
      </c>
      <c r="G45" s="45">
        <v>6</v>
      </c>
      <c r="H45" s="34">
        <f t="shared" si="6"/>
        <v>57</v>
      </c>
      <c r="I45" s="41">
        <f t="shared" si="7"/>
        <v>28.5</v>
      </c>
      <c r="J45" s="51">
        <v>80</v>
      </c>
      <c r="K45" s="51">
        <f t="shared" si="8"/>
        <v>40</v>
      </c>
      <c r="L45" s="36">
        <f t="shared" si="5"/>
        <v>68.5</v>
      </c>
      <c r="M45" s="39">
        <f t="shared" si="9"/>
        <v>8</v>
      </c>
      <c r="N45" s="45" t="s">
        <v>98</v>
      </c>
      <c r="O45" s="37" t="s">
        <v>26</v>
      </c>
      <c r="P45" s="37">
        <v>11</v>
      </c>
    </row>
    <row r="46" spans="1:16" ht="20.100000000000001" customHeight="1" x14ac:dyDescent="0.15">
      <c r="A46" s="15">
        <v>10</v>
      </c>
      <c r="B46" s="33" t="s">
        <v>91</v>
      </c>
      <c r="C46" s="42" t="s">
        <v>111</v>
      </c>
      <c r="D46" s="34" t="s">
        <v>19</v>
      </c>
      <c r="E46" s="44" t="s">
        <v>112</v>
      </c>
      <c r="F46" s="42">
        <v>108.5</v>
      </c>
      <c r="G46" s="45">
        <v>10</v>
      </c>
      <c r="H46" s="34">
        <f t="shared" si="6"/>
        <v>54.25</v>
      </c>
      <c r="I46" s="41">
        <f t="shared" si="7"/>
        <v>27.125</v>
      </c>
      <c r="J46" s="51">
        <v>82.2</v>
      </c>
      <c r="K46" s="51">
        <f t="shared" si="8"/>
        <v>41.1</v>
      </c>
      <c r="L46" s="36">
        <f t="shared" si="5"/>
        <v>68.224999999999994</v>
      </c>
      <c r="M46" s="39">
        <f t="shared" si="9"/>
        <v>9</v>
      </c>
      <c r="N46" s="45" t="s">
        <v>98</v>
      </c>
      <c r="O46" s="37" t="s">
        <v>26</v>
      </c>
      <c r="P46" s="37">
        <v>4</v>
      </c>
    </row>
    <row r="47" spans="1:16" ht="20.100000000000001" customHeight="1" x14ac:dyDescent="0.15">
      <c r="A47" s="15">
        <v>15</v>
      </c>
      <c r="B47" s="33" t="s">
        <v>91</v>
      </c>
      <c r="C47" s="34" t="s">
        <v>122</v>
      </c>
      <c r="D47" s="34" t="s">
        <v>19</v>
      </c>
      <c r="E47" s="20" t="s">
        <v>123</v>
      </c>
      <c r="F47" s="34">
        <v>102.5</v>
      </c>
      <c r="G47" s="34">
        <v>15</v>
      </c>
      <c r="H47" s="34">
        <f t="shared" si="6"/>
        <v>51.25</v>
      </c>
      <c r="I47" s="41">
        <f t="shared" si="7"/>
        <v>25.625</v>
      </c>
      <c r="J47" s="51">
        <v>83</v>
      </c>
      <c r="K47" s="51">
        <f t="shared" si="8"/>
        <v>41.5</v>
      </c>
      <c r="L47" s="36">
        <f t="shared" si="5"/>
        <v>67.125</v>
      </c>
      <c r="M47" s="39">
        <f t="shared" si="9"/>
        <v>10</v>
      </c>
      <c r="N47" s="13"/>
      <c r="O47" s="37" t="s">
        <v>21</v>
      </c>
      <c r="P47" s="37">
        <v>9</v>
      </c>
    </row>
    <row r="48" spans="1:16" ht="20.100000000000001" customHeight="1" x14ac:dyDescent="0.15">
      <c r="A48" s="15">
        <v>20</v>
      </c>
      <c r="B48" s="33" t="s">
        <v>91</v>
      </c>
      <c r="C48" s="34" t="s">
        <v>132</v>
      </c>
      <c r="D48" s="34" t="s">
        <v>120</v>
      </c>
      <c r="E48" s="20" t="s">
        <v>133</v>
      </c>
      <c r="F48" s="34">
        <v>98</v>
      </c>
      <c r="G48" s="34">
        <v>20</v>
      </c>
      <c r="H48" s="34">
        <f t="shared" si="6"/>
        <v>49</v>
      </c>
      <c r="I48" s="41">
        <f t="shared" si="7"/>
        <v>24.5</v>
      </c>
      <c r="J48" s="51">
        <v>85</v>
      </c>
      <c r="K48" s="51">
        <f t="shared" si="8"/>
        <v>42.5</v>
      </c>
      <c r="L48" s="36">
        <f t="shared" si="5"/>
        <v>67</v>
      </c>
      <c r="M48" s="39">
        <f t="shared" si="9"/>
        <v>11</v>
      </c>
      <c r="N48" s="13"/>
      <c r="O48" s="37" t="s">
        <v>26</v>
      </c>
      <c r="P48" s="37">
        <v>18</v>
      </c>
    </row>
    <row r="49" spans="1:16" ht="20.100000000000001" customHeight="1" x14ac:dyDescent="0.15">
      <c r="A49" s="15">
        <v>11</v>
      </c>
      <c r="B49" s="33" t="s">
        <v>91</v>
      </c>
      <c r="C49" s="34" t="s">
        <v>113</v>
      </c>
      <c r="D49" s="34" t="s">
        <v>19</v>
      </c>
      <c r="E49" s="20" t="s">
        <v>114</v>
      </c>
      <c r="F49" s="34">
        <v>107.5</v>
      </c>
      <c r="G49" s="34">
        <v>11</v>
      </c>
      <c r="H49" s="34">
        <f t="shared" si="6"/>
        <v>53.75</v>
      </c>
      <c r="I49" s="41">
        <f t="shared" si="7"/>
        <v>26.875</v>
      </c>
      <c r="J49" s="51">
        <v>80.2</v>
      </c>
      <c r="K49" s="51">
        <f t="shared" si="8"/>
        <v>40.1</v>
      </c>
      <c r="L49" s="36">
        <f t="shared" si="5"/>
        <v>66.974999999999994</v>
      </c>
      <c r="M49" s="39">
        <f t="shared" si="9"/>
        <v>12</v>
      </c>
      <c r="N49" s="13"/>
      <c r="O49" s="37" t="s">
        <v>26</v>
      </c>
      <c r="P49" s="37">
        <v>12</v>
      </c>
    </row>
    <row r="50" spans="1:16" ht="20.100000000000001" customHeight="1" x14ac:dyDescent="0.15">
      <c r="A50" s="15">
        <v>17</v>
      </c>
      <c r="B50" s="33" t="s">
        <v>91</v>
      </c>
      <c r="C50" s="34" t="s">
        <v>126</v>
      </c>
      <c r="D50" s="34" t="s">
        <v>120</v>
      </c>
      <c r="E50" s="20" t="s">
        <v>127</v>
      </c>
      <c r="F50" s="34">
        <v>100.5</v>
      </c>
      <c r="G50" s="34">
        <v>17</v>
      </c>
      <c r="H50" s="34">
        <f t="shared" si="6"/>
        <v>50.25</v>
      </c>
      <c r="I50" s="41">
        <f t="shared" si="7"/>
        <v>25.125</v>
      </c>
      <c r="J50" s="51">
        <v>83.4</v>
      </c>
      <c r="K50" s="51">
        <f t="shared" si="8"/>
        <v>41.7</v>
      </c>
      <c r="L50" s="36">
        <f t="shared" si="5"/>
        <v>66.825000000000003</v>
      </c>
      <c r="M50" s="39">
        <f t="shared" si="9"/>
        <v>13</v>
      </c>
      <c r="N50" s="13"/>
      <c r="O50" s="37" t="s">
        <v>26</v>
      </c>
      <c r="P50" s="37">
        <v>10</v>
      </c>
    </row>
    <row r="51" spans="1:16" ht="20.100000000000001" customHeight="1" x14ac:dyDescent="0.15">
      <c r="A51" s="15">
        <v>18</v>
      </c>
      <c r="B51" s="33" t="s">
        <v>91</v>
      </c>
      <c r="C51" s="34" t="s">
        <v>128</v>
      </c>
      <c r="D51" s="34" t="s">
        <v>19</v>
      </c>
      <c r="E51" s="20" t="s">
        <v>129</v>
      </c>
      <c r="F51" s="34">
        <v>99.5</v>
      </c>
      <c r="G51" s="34">
        <v>18</v>
      </c>
      <c r="H51" s="34">
        <f t="shared" si="6"/>
        <v>49.75</v>
      </c>
      <c r="I51" s="41">
        <f t="shared" si="7"/>
        <v>24.875</v>
      </c>
      <c r="J51" s="51">
        <v>83.6</v>
      </c>
      <c r="K51" s="51">
        <f t="shared" si="8"/>
        <v>41.8</v>
      </c>
      <c r="L51" s="36">
        <f t="shared" si="5"/>
        <v>66.674999999999997</v>
      </c>
      <c r="M51" s="39">
        <f t="shared" si="9"/>
        <v>14</v>
      </c>
      <c r="N51" s="13"/>
      <c r="O51" s="37" t="s">
        <v>26</v>
      </c>
      <c r="P51" s="37">
        <v>9</v>
      </c>
    </row>
    <row r="52" spans="1:16" ht="20.100000000000001" customHeight="1" x14ac:dyDescent="0.15">
      <c r="A52" s="15">
        <v>21</v>
      </c>
      <c r="B52" s="33" t="s">
        <v>91</v>
      </c>
      <c r="C52" s="34" t="s">
        <v>134</v>
      </c>
      <c r="D52" s="34" t="s">
        <v>19</v>
      </c>
      <c r="E52" s="20" t="s">
        <v>135</v>
      </c>
      <c r="F52" s="34">
        <v>95.5</v>
      </c>
      <c r="G52" s="34">
        <v>21</v>
      </c>
      <c r="H52" s="34">
        <f t="shared" si="6"/>
        <v>47.75</v>
      </c>
      <c r="I52" s="41">
        <f t="shared" si="7"/>
        <v>23.875</v>
      </c>
      <c r="J52" s="51">
        <v>85.4</v>
      </c>
      <c r="K52" s="51">
        <f t="shared" si="8"/>
        <v>42.7</v>
      </c>
      <c r="L52" s="36">
        <f t="shared" si="5"/>
        <v>66.575000000000003</v>
      </c>
      <c r="M52" s="39">
        <f t="shared" si="9"/>
        <v>15</v>
      </c>
      <c r="N52" s="13"/>
      <c r="O52" s="37" t="s">
        <v>21</v>
      </c>
      <c r="P52" s="37">
        <v>3</v>
      </c>
    </row>
    <row r="53" spans="1:16" ht="20.100000000000001" customHeight="1" x14ac:dyDescent="0.15">
      <c r="A53" s="15">
        <v>14</v>
      </c>
      <c r="B53" s="33" t="s">
        <v>91</v>
      </c>
      <c r="C53" s="34" t="s">
        <v>119</v>
      </c>
      <c r="D53" s="34" t="s">
        <v>120</v>
      </c>
      <c r="E53" s="20" t="s">
        <v>121</v>
      </c>
      <c r="F53" s="34">
        <v>104</v>
      </c>
      <c r="G53" s="34">
        <v>14</v>
      </c>
      <c r="H53" s="34">
        <f t="shared" si="6"/>
        <v>52</v>
      </c>
      <c r="I53" s="41">
        <f t="shared" si="7"/>
        <v>26</v>
      </c>
      <c r="J53" s="51">
        <v>80.599999999999994</v>
      </c>
      <c r="K53" s="51">
        <f t="shared" si="8"/>
        <v>40.299999999999997</v>
      </c>
      <c r="L53" s="36">
        <f t="shared" si="5"/>
        <v>66.3</v>
      </c>
      <c r="M53" s="39">
        <f t="shared" si="9"/>
        <v>16</v>
      </c>
      <c r="N53" s="13"/>
      <c r="O53" s="37" t="s">
        <v>21</v>
      </c>
      <c r="P53" s="37">
        <v>4</v>
      </c>
    </row>
    <row r="54" spans="1:16" ht="20.100000000000001" customHeight="1" x14ac:dyDescent="0.15">
      <c r="A54" s="15">
        <v>12</v>
      </c>
      <c r="B54" s="33" t="s">
        <v>91</v>
      </c>
      <c r="C54" s="42" t="s">
        <v>115</v>
      </c>
      <c r="D54" s="34" t="s">
        <v>19</v>
      </c>
      <c r="E54" s="44" t="s">
        <v>116</v>
      </c>
      <c r="F54" s="42">
        <v>107.5</v>
      </c>
      <c r="G54" s="45">
        <v>11</v>
      </c>
      <c r="H54" s="34">
        <f t="shared" si="6"/>
        <v>53.75</v>
      </c>
      <c r="I54" s="41">
        <f t="shared" si="7"/>
        <v>26.875</v>
      </c>
      <c r="J54" s="51">
        <v>78</v>
      </c>
      <c r="K54" s="51">
        <f t="shared" si="8"/>
        <v>39</v>
      </c>
      <c r="L54" s="36">
        <f t="shared" si="5"/>
        <v>65.875</v>
      </c>
      <c r="M54" s="39">
        <f t="shared" si="9"/>
        <v>17</v>
      </c>
      <c r="N54" s="45" t="s">
        <v>98</v>
      </c>
      <c r="O54" s="37" t="s">
        <v>21</v>
      </c>
      <c r="P54" s="37">
        <v>2</v>
      </c>
    </row>
    <row r="55" spans="1:16" ht="20.100000000000001" customHeight="1" x14ac:dyDescent="0.15">
      <c r="A55" s="15">
        <v>13</v>
      </c>
      <c r="B55" s="33" t="s">
        <v>91</v>
      </c>
      <c r="C55" s="34" t="s">
        <v>117</v>
      </c>
      <c r="D55" s="34" t="s">
        <v>19</v>
      </c>
      <c r="E55" s="20" t="s">
        <v>118</v>
      </c>
      <c r="F55" s="34">
        <v>105</v>
      </c>
      <c r="G55" s="34">
        <v>13</v>
      </c>
      <c r="H55" s="34">
        <f t="shared" si="6"/>
        <v>52.5</v>
      </c>
      <c r="I55" s="41">
        <f t="shared" si="7"/>
        <v>26.25</v>
      </c>
      <c r="J55" s="52">
        <v>78.400000000000006</v>
      </c>
      <c r="K55" s="51">
        <f t="shared" si="8"/>
        <v>39.200000000000003</v>
      </c>
      <c r="L55" s="36">
        <f t="shared" si="5"/>
        <v>65.45</v>
      </c>
      <c r="M55" s="39">
        <f t="shared" si="9"/>
        <v>18</v>
      </c>
      <c r="N55" s="45" t="s">
        <v>98</v>
      </c>
      <c r="O55" s="37" t="s">
        <v>26</v>
      </c>
      <c r="P55" s="37">
        <v>5</v>
      </c>
    </row>
    <row r="56" spans="1:16" ht="20.100000000000001" customHeight="1" x14ac:dyDescent="0.15">
      <c r="A56" s="15">
        <v>8</v>
      </c>
      <c r="B56" s="33" t="s">
        <v>91</v>
      </c>
      <c r="C56" s="42" t="s">
        <v>107</v>
      </c>
      <c r="D56" s="34" t="s">
        <v>19</v>
      </c>
      <c r="E56" s="44" t="s">
        <v>108</v>
      </c>
      <c r="F56" s="42">
        <v>113</v>
      </c>
      <c r="G56" s="45">
        <v>8</v>
      </c>
      <c r="H56" s="34">
        <f t="shared" si="6"/>
        <v>56.5</v>
      </c>
      <c r="I56" s="41">
        <f t="shared" si="7"/>
        <v>28.25</v>
      </c>
      <c r="J56" s="51">
        <v>74.2</v>
      </c>
      <c r="K56" s="51">
        <f t="shared" si="8"/>
        <v>37.1</v>
      </c>
      <c r="L56" s="36">
        <f t="shared" si="5"/>
        <v>65.349999999999994</v>
      </c>
      <c r="M56" s="39">
        <f t="shared" si="9"/>
        <v>19</v>
      </c>
      <c r="N56" s="45" t="s">
        <v>98</v>
      </c>
      <c r="O56" s="37" t="s">
        <v>26</v>
      </c>
      <c r="P56" s="37">
        <v>7</v>
      </c>
    </row>
    <row r="57" spans="1:16" ht="20.100000000000001" customHeight="1" x14ac:dyDescent="0.15">
      <c r="A57" s="15">
        <v>26</v>
      </c>
      <c r="B57" s="33" t="s">
        <v>91</v>
      </c>
      <c r="C57" s="42" t="s">
        <v>144</v>
      </c>
      <c r="D57" s="34" t="s">
        <v>19</v>
      </c>
      <c r="E57" s="44" t="s">
        <v>145</v>
      </c>
      <c r="F57" s="42">
        <v>104.5</v>
      </c>
      <c r="G57" s="43">
        <v>26</v>
      </c>
      <c r="H57" s="34">
        <f t="shared" si="6"/>
        <v>52.25</v>
      </c>
      <c r="I57" s="41">
        <f t="shared" si="7"/>
        <v>26.125</v>
      </c>
      <c r="J57" s="51">
        <v>77.8</v>
      </c>
      <c r="K57" s="51">
        <f t="shared" si="8"/>
        <v>38.9</v>
      </c>
      <c r="L57" s="36">
        <f t="shared" si="5"/>
        <v>65.025000000000006</v>
      </c>
      <c r="M57" s="39">
        <f t="shared" si="9"/>
        <v>20</v>
      </c>
      <c r="N57" s="43" t="s">
        <v>84</v>
      </c>
      <c r="O57" s="37" t="s">
        <v>21</v>
      </c>
      <c r="P57" s="37">
        <v>8</v>
      </c>
    </row>
    <row r="58" spans="1:16" ht="20.100000000000001" customHeight="1" x14ac:dyDescent="0.15">
      <c r="A58" s="15">
        <v>16</v>
      </c>
      <c r="B58" s="33" t="s">
        <v>91</v>
      </c>
      <c r="C58" s="34" t="s">
        <v>124</v>
      </c>
      <c r="D58" s="34" t="s">
        <v>19</v>
      </c>
      <c r="E58" s="20" t="s">
        <v>125</v>
      </c>
      <c r="F58" s="34">
        <v>102</v>
      </c>
      <c r="G58" s="34">
        <v>16</v>
      </c>
      <c r="H58" s="34">
        <f t="shared" si="6"/>
        <v>51</v>
      </c>
      <c r="I58" s="41">
        <f t="shared" si="7"/>
        <v>25.5</v>
      </c>
      <c r="J58" s="51">
        <v>77.400000000000006</v>
      </c>
      <c r="K58" s="51">
        <f t="shared" si="8"/>
        <v>38.700000000000003</v>
      </c>
      <c r="L58" s="36">
        <f t="shared" si="5"/>
        <v>64.2</v>
      </c>
      <c r="M58" s="39">
        <f t="shared" si="9"/>
        <v>21</v>
      </c>
      <c r="N58" s="13"/>
      <c r="O58" s="37" t="s">
        <v>26</v>
      </c>
      <c r="P58" s="37">
        <v>1</v>
      </c>
    </row>
    <row r="59" spans="1:16" ht="20.100000000000001" customHeight="1" x14ac:dyDescent="0.15">
      <c r="A59" s="15">
        <v>22</v>
      </c>
      <c r="B59" s="33" t="s">
        <v>91</v>
      </c>
      <c r="C59" s="34" t="s">
        <v>136</v>
      </c>
      <c r="D59" s="34" t="s">
        <v>19</v>
      </c>
      <c r="E59" s="20" t="s">
        <v>137</v>
      </c>
      <c r="F59" s="34">
        <v>93.5</v>
      </c>
      <c r="G59" s="34">
        <v>22</v>
      </c>
      <c r="H59" s="34">
        <f t="shared" si="6"/>
        <v>46.75</v>
      </c>
      <c r="I59" s="41">
        <f t="shared" si="7"/>
        <v>23.375</v>
      </c>
      <c r="J59" s="51">
        <v>78.8</v>
      </c>
      <c r="K59" s="51">
        <f t="shared" si="8"/>
        <v>39.4</v>
      </c>
      <c r="L59" s="36">
        <f t="shared" si="5"/>
        <v>62.774999999999999</v>
      </c>
      <c r="M59" s="39">
        <f t="shared" si="9"/>
        <v>22</v>
      </c>
      <c r="N59" s="13"/>
      <c r="O59" s="37" t="s">
        <v>26</v>
      </c>
      <c r="P59" s="37">
        <v>3</v>
      </c>
    </row>
    <row r="60" spans="1:16" ht="20.100000000000001" customHeight="1" x14ac:dyDescent="0.15">
      <c r="A60" s="15">
        <v>23</v>
      </c>
      <c r="B60" s="33" t="s">
        <v>91</v>
      </c>
      <c r="C60" s="34" t="s">
        <v>138</v>
      </c>
      <c r="D60" s="34" t="s">
        <v>120</v>
      </c>
      <c r="E60" s="20" t="s">
        <v>139</v>
      </c>
      <c r="F60" s="34">
        <v>80</v>
      </c>
      <c r="G60" s="34">
        <v>23</v>
      </c>
      <c r="H60" s="34">
        <f t="shared" si="6"/>
        <v>40</v>
      </c>
      <c r="I60" s="41">
        <f t="shared" si="7"/>
        <v>20</v>
      </c>
      <c r="J60" s="51">
        <v>83.4</v>
      </c>
      <c r="K60" s="51">
        <f t="shared" si="8"/>
        <v>41.7</v>
      </c>
      <c r="L60" s="36">
        <f t="shared" si="5"/>
        <v>61.7</v>
      </c>
      <c r="M60" s="39">
        <f t="shared" si="9"/>
        <v>23</v>
      </c>
      <c r="N60" s="13"/>
      <c r="O60" s="37" t="s">
        <v>26</v>
      </c>
      <c r="P60" s="37">
        <v>13</v>
      </c>
    </row>
    <row r="61" spans="1:16" ht="20.100000000000001" customHeight="1" x14ac:dyDescent="0.15">
      <c r="A61" s="15">
        <v>27</v>
      </c>
      <c r="B61" s="33" t="s">
        <v>91</v>
      </c>
      <c r="C61" s="42" t="s">
        <v>146</v>
      </c>
      <c r="D61" s="34" t="s">
        <v>19</v>
      </c>
      <c r="E61" s="44" t="s">
        <v>147</v>
      </c>
      <c r="F61" s="42">
        <v>84.5</v>
      </c>
      <c r="G61" s="43">
        <v>29</v>
      </c>
      <c r="H61" s="34">
        <f t="shared" si="6"/>
        <v>42.25</v>
      </c>
      <c r="I61" s="41">
        <f t="shared" si="7"/>
        <v>21.125</v>
      </c>
      <c r="J61" s="51">
        <v>79</v>
      </c>
      <c r="K61" s="51">
        <f t="shared" si="8"/>
        <v>39.5</v>
      </c>
      <c r="L61" s="36">
        <f t="shared" si="5"/>
        <v>60.625</v>
      </c>
      <c r="M61" s="39">
        <f t="shared" si="9"/>
        <v>24</v>
      </c>
      <c r="N61" s="43" t="s">
        <v>84</v>
      </c>
      <c r="O61" s="37" t="s">
        <v>26</v>
      </c>
      <c r="P61" s="37">
        <v>2</v>
      </c>
    </row>
    <row r="62" spans="1:16" ht="20.100000000000001" customHeight="1" x14ac:dyDescent="0.15">
      <c r="A62" s="15">
        <v>19</v>
      </c>
      <c r="B62" s="33" t="s">
        <v>91</v>
      </c>
      <c r="C62" s="34" t="s">
        <v>130</v>
      </c>
      <c r="D62" s="34" t="s">
        <v>120</v>
      </c>
      <c r="E62" s="20" t="s">
        <v>131</v>
      </c>
      <c r="F62" s="34">
        <v>99</v>
      </c>
      <c r="G62" s="34">
        <v>19</v>
      </c>
      <c r="H62" s="34">
        <f t="shared" si="6"/>
        <v>49.5</v>
      </c>
      <c r="I62" s="41">
        <f t="shared" si="7"/>
        <v>24.75</v>
      </c>
      <c r="J62" s="51"/>
      <c r="K62" s="51">
        <f t="shared" si="8"/>
        <v>0</v>
      </c>
      <c r="L62" s="36">
        <f t="shared" si="5"/>
        <v>24.75</v>
      </c>
      <c r="M62" s="39">
        <f t="shared" si="9"/>
        <v>25</v>
      </c>
      <c r="N62" s="13" t="s">
        <v>882</v>
      </c>
      <c r="O62" s="37" t="s">
        <v>21</v>
      </c>
      <c r="P62" s="37"/>
    </row>
    <row r="63" spans="1:16" ht="20.100000000000001" customHeight="1" x14ac:dyDescent="0.15">
      <c r="A63" s="15">
        <v>24</v>
      </c>
      <c r="B63" s="33" t="s">
        <v>91</v>
      </c>
      <c r="C63" s="34" t="s">
        <v>140</v>
      </c>
      <c r="D63" s="34" t="s">
        <v>120</v>
      </c>
      <c r="E63" s="20" t="s">
        <v>141</v>
      </c>
      <c r="F63" s="34">
        <v>74.5</v>
      </c>
      <c r="G63" s="34">
        <v>24</v>
      </c>
      <c r="H63" s="34">
        <f t="shared" si="6"/>
        <v>37.25</v>
      </c>
      <c r="I63" s="41">
        <f t="shared" si="7"/>
        <v>18.625</v>
      </c>
      <c r="J63" s="51"/>
      <c r="K63" s="51">
        <f t="shared" si="8"/>
        <v>0</v>
      </c>
      <c r="L63" s="36">
        <f t="shared" si="5"/>
        <v>18.625</v>
      </c>
      <c r="M63" s="39">
        <f t="shared" si="9"/>
        <v>26</v>
      </c>
      <c r="N63" s="13" t="s">
        <v>884</v>
      </c>
      <c r="O63" s="37" t="s">
        <v>26</v>
      </c>
      <c r="P63" s="37"/>
    </row>
    <row r="64" spans="1:16" ht="20.100000000000001" customHeight="1" x14ac:dyDescent="0.15">
      <c r="A64" s="15">
        <v>25</v>
      </c>
      <c r="B64" s="33" t="s">
        <v>91</v>
      </c>
      <c r="C64" s="45" t="s">
        <v>142</v>
      </c>
      <c r="D64" s="34" t="s">
        <v>19</v>
      </c>
      <c r="E64" s="46" t="s">
        <v>143</v>
      </c>
      <c r="F64" s="45">
        <v>58</v>
      </c>
      <c r="G64" s="34">
        <v>25</v>
      </c>
      <c r="H64" s="34">
        <f t="shared" si="6"/>
        <v>29</v>
      </c>
      <c r="I64" s="41">
        <f t="shared" si="7"/>
        <v>14.5</v>
      </c>
      <c r="J64" s="51"/>
      <c r="K64" s="51">
        <f t="shared" si="8"/>
        <v>0</v>
      </c>
      <c r="L64" s="36">
        <f t="shared" si="5"/>
        <v>14.5</v>
      </c>
      <c r="M64" s="39">
        <f t="shared" si="9"/>
        <v>27</v>
      </c>
      <c r="N64" s="13" t="s">
        <v>882</v>
      </c>
      <c r="O64" s="37" t="s">
        <v>21</v>
      </c>
      <c r="P64" s="37"/>
    </row>
    <row r="65" spans="1:16" ht="20.100000000000001" customHeight="1" x14ac:dyDescent="0.15">
      <c r="A65" s="15">
        <v>8</v>
      </c>
      <c r="B65" s="33" t="s">
        <v>148</v>
      </c>
      <c r="C65" s="34" t="s">
        <v>163</v>
      </c>
      <c r="D65" s="34" t="s">
        <v>19</v>
      </c>
      <c r="E65" s="20" t="s">
        <v>164</v>
      </c>
      <c r="F65" s="34">
        <v>138</v>
      </c>
      <c r="G65" s="34">
        <v>8</v>
      </c>
      <c r="H65" s="34">
        <f t="shared" ref="H65:H96" si="10">F65/2</f>
        <v>69</v>
      </c>
      <c r="I65" s="41">
        <f t="shared" ref="I65:I96" si="11">H65/2</f>
        <v>34.5</v>
      </c>
      <c r="J65" s="51">
        <v>88.6</v>
      </c>
      <c r="K65" s="51">
        <f t="shared" ref="K65:K96" si="12">J65*0.5</f>
        <v>44.3</v>
      </c>
      <c r="L65" s="36">
        <f t="shared" si="5"/>
        <v>78.8</v>
      </c>
      <c r="M65" s="39">
        <f t="shared" ref="M65:M96" si="13">RANK(L65,L$65:L$96)</f>
        <v>1</v>
      </c>
      <c r="N65" s="13"/>
      <c r="O65" s="37" t="s">
        <v>26</v>
      </c>
      <c r="P65" s="37">
        <v>3</v>
      </c>
    </row>
    <row r="66" spans="1:16" ht="20.100000000000001" customHeight="1" x14ac:dyDescent="0.15">
      <c r="A66" s="15">
        <v>5</v>
      </c>
      <c r="B66" s="33" t="s">
        <v>148</v>
      </c>
      <c r="C66" s="34" t="s">
        <v>157</v>
      </c>
      <c r="D66" s="34" t="s">
        <v>19</v>
      </c>
      <c r="E66" s="20" t="s">
        <v>158</v>
      </c>
      <c r="F66" s="34">
        <v>141.5</v>
      </c>
      <c r="G66" s="34">
        <v>5</v>
      </c>
      <c r="H66" s="34">
        <f t="shared" si="10"/>
        <v>70.75</v>
      </c>
      <c r="I66" s="41">
        <f t="shared" si="11"/>
        <v>35.375</v>
      </c>
      <c r="J66" s="51">
        <v>85.6</v>
      </c>
      <c r="K66" s="51">
        <f t="shared" si="12"/>
        <v>42.8</v>
      </c>
      <c r="L66" s="36">
        <f t="shared" si="5"/>
        <v>78.174999999999997</v>
      </c>
      <c r="M66" s="39">
        <f t="shared" si="13"/>
        <v>2</v>
      </c>
      <c r="N66" s="13"/>
      <c r="O66" s="37" t="s">
        <v>21</v>
      </c>
      <c r="P66" s="37">
        <v>5</v>
      </c>
    </row>
    <row r="67" spans="1:16" ht="20.100000000000001" customHeight="1" x14ac:dyDescent="0.15">
      <c r="A67" s="15">
        <v>10</v>
      </c>
      <c r="B67" s="33" t="s">
        <v>148</v>
      </c>
      <c r="C67" s="34" t="s">
        <v>167</v>
      </c>
      <c r="D67" s="34" t="s">
        <v>19</v>
      </c>
      <c r="E67" s="20" t="s">
        <v>168</v>
      </c>
      <c r="F67" s="34">
        <v>137</v>
      </c>
      <c r="G67" s="34">
        <v>9</v>
      </c>
      <c r="H67" s="34">
        <f t="shared" si="10"/>
        <v>68.5</v>
      </c>
      <c r="I67" s="41">
        <f t="shared" si="11"/>
        <v>34.25</v>
      </c>
      <c r="J67" s="51">
        <v>86.8</v>
      </c>
      <c r="K67" s="51">
        <f t="shared" si="12"/>
        <v>43.4</v>
      </c>
      <c r="L67" s="36">
        <f t="shared" si="5"/>
        <v>77.650000000000006</v>
      </c>
      <c r="M67" s="39">
        <f t="shared" si="13"/>
        <v>3</v>
      </c>
      <c r="N67" s="13"/>
      <c r="O67" s="37" t="s">
        <v>21</v>
      </c>
      <c r="P67" s="37">
        <v>14</v>
      </c>
    </row>
    <row r="68" spans="1:16" ht="20.100000000000001" customHeight="1" x14ac:dyDescent="0.15">
      <c r="A68" s="15">
        <v>7</v>
      </c>
      <c r="B68" s="33" t="s">
        <v>148</v>
      </c>
      <c r="C68" s="34" t="s">
        <v>161</v>
      </c>
      <c r="D68" s="34" t="s">
        <v>19</v>
      </c>
      <c r="E68" s="20" t="s">
        <v>162</v>
      </c>
      <c r="F68" s="34">
        <v>138.5</v>
      </c>
      <c r="G68" s="34">
        <v>6</v>
      </c>
      <c r="H68" s="34">
        <f t="shared" si="10"/>
        <v>69.25</v>
      </c>
      <c r="I68" s="41">
        <f t="shared" si="11"/>
        <v>34.625</v>
      </c>
      <c r="J68" s="51">
        <v>85.6</v>
      </c>
      <c r="K68" s="51">
        <f t="shared" si="12"/>
        <v>42.8</v>
      </c>
      <c r="L68" s="36">
        <f t="shared" ref="L68:L99" si="14">I68+K68</f>
        <v>77.424999999999997</v>
      </c>
      <c r="M68" s="39">
        <f t="shared" si="13"/>
        <v>4</v>
      </c>
      <c r="N68" s="13"/>
      <c r="O68" s="37" t="s">
        <v>26</v>
      </c>
      <c r="P68" s="37">
        <v>5</v>
      </c>
    </row>
    <row r="69" spans="1:16" ht="20.100000000000001" customHeight="1" x14ac:dyDescent="0.15">
      <c r="A69" s="15">
        <v>2</v>
      </c>
      <c r="B69" s="33" t="s">
        <v>148</v>
      </c>
      <c r="C69" s="34" t="s">
        <v>151</v>
      </c>
      <c r="D69" s="34" t="s">
        <v>19</v>
      </c>
      <c r="E69" s="20" t="s">
        <v>152</v>
      </c>
      <c r="F69" s="34">
        <v>144</v>
      </c>
      <c r="G69" s="34">
        <v>2</v>
      </c>
      <c r="H69" s="34">
        <f t="shared" si="10"/>
        <v>72</v>
      </c>
      <c r="I69" s="41">
        <f t="shared" si="11"/>
        <v>36</v>
      </c>
      <c r="J69" s="51">
        <v>82</v>
      </c>
      <c r="K69" s="51">
        <f t="shared" si="12"/>
        <v>41</v>
      </c>
      <c r="L69" s="36">
        <f t="shared" si="14"/>
        <v>77</v>
      </c>
      <c r="M69" s="39">
        <f t="shared" si="13"/>
        <v>5</v>
      </c>
      <c r="N69" s="13"/>
      <c r="O69" s="37" t="s">
        <v>21</v>
      </c>
      <c r="P69" s="37">
        <v>9</v>
      </c>
    </row>
    <row r="70" spans="1:16" ht="20.100000000000001" customHeight="1" x14ac:dyDescent="0.15">
      <c r="A70" s="15">
        <v>3</v>
      </c>
      <c r="B70" s="33" t="s">
        <v>148</v>
      </c>
      <c r="C70" s="34" t="s">
        <v>153</v>
      </c>
      <c r="D70" s="34" t="s">
        <v>19</v>
      </c>
      <c r="E70" s="20" t="s">
        <v>154</v>
      </c>
      <c r="F70" s="34">
        <v>142.5</v>
      </c>
      <c r="G70" s="34">
        <v>3</v>
      </c>
      <c r="H70" s="34">
        <f t="shared" si="10"/>
        <v>71.25</v>
      </c>
      <c r="I70" s="41">
        <f t="shared" si="11"/>
        <v>35.625</v>
      </c>
      <c r="J70" s="51">
        <v>82.4</v>
      </c>
      <c r="K70" s="51">
        <f t="shared" si="12"/>
        <v>41.2</v>
      </c>
      <c r="L70" s="36">
        <f t="shared" si="14"/>
        <v>76.825000000000003</v>
      </c>
      <c r="M70" s="39">
        <f t="shared" si="13"/>
        <v>6</v>
      </c>
      <c r="N70" s="13"/>
      <c r="O70" s="37" t="s">
        <v>26</v>
      </c>
      <c r="P70" s="37">
        <v>12</v>
      </c>
    </row>
    <row r="71" spans="1:16" ht="20.100000000000001" customHeight="1" x14ac:dyDescent="0.15">
      <c r="A71" s="15">
        <v>6</v>
      </c>
      <c r="B71" s="33" t="s">
        <v>148</v>
      </c>
      <c r="C71" s="34" t="s">
        <v>159</v>
      </c>
      <c r="D71" s="34" t="s">
        <v>19</v>
      </c>
      <c r="E71" s="20" t="s">
        <v>160</v>
      </c>
      <c r="F71" s="34">
        <v>138.5</v>
      </c>
      <c r="G71" s="34">
        <v>6</v>
      </c>
      <c r="H71" s="34">
        <f t="shared" si="10"/>
        <v>69.25</v>
      </c>
      <c r="I71" s="41">
        <f t="shared" si="11"/>
        <v>34.625</v>
      </c>
      <c r="J71" s="51">
        <v>84.4</v>
      </c>
      <c r="K71" s="51">
        <f t="shared" si="12"/>
        <v>42.2</v>
      </c>
      <c r="L71" s="36">
        <f t="shared" si="14"/>
        <v>76.825000000000003</v>
      </c>
      <c r="M71" s="39">
        <f t="shared" si="13"/>
        <v>6</v>
      </c>
      <c r="N71" s="13"/>
      <c r="O71" s="37" t="s">
        <v>26</v>
      </c>
      <c r="P71" s="37">
        <v>10</v>
      </c>
    </row>
    <row r="72" spans="1:16" ht="20.100000000000001" customHeight="1" x14ac:dyDescent="0.15">
      <c r="A72" s="15">
        <v>1</v>
      </c>
      <c r="B72" s="33" t="s">
        <v>148</v>
      </c>
      <c r="C72" s="34" t="s">
        <v>149</v>
      </c>
      <c r="D72" s="34" t="s">
        <v>19</v>
      </c>
      <c r="E72" s="20" t="s">
        <v>150</v>
      </c>
      <c r="F72" s="34">
        <v>147</v>
      </c>
      <c r="G72" s="34">
        <v>1</v>
      </c>
      <c r="H72" s="34">
        <f t="shared" si="10"/>
        <v>73.5</v>
      </c>
      <c r="I72" s="41">
        <f t="shared" si="11"/>
        <v>36.75</v>
      </c>
      <c r="J72" s="51">
        <v>79.599999999999994</v>
      </c>
      <c r="K72" s="51">
        <f t="shared" si="12"/>
        <v>39.799999999999997</v>
      </c>
      <c r="L72" s="36">
        <f t="shared" si="14"/>
        <v>76.55</v>
      </c>
      <c r="M72" s="39">
        <f t="shared" si="13"/>
        <v>8</v>
      </c>
      <c r="N72" s="13"/>
      <c r="O72" s="37" t="s">
        <v>26</v>
      </c>
      <c r="P72" s="37">
        <v>1</v>
      </c>
    </row>
    <row r="73" spans="1:16" ht="20.100000000000001" customHeight="1" x14ac:dyDescent="0.15">
      <c r="A73" s="15">
        <v>4</v>
      </c>
      <c r="B73" s="33" t="s">
        <v>148</v>
      </c>
      <c r="C73" s="34" t="s">
        <v>155</v>
      </c>
      <c r="D73" s="34" t="s">
        <v>19</v>
      </c>
      <c r="E73" s="20" t="s">
        <v>156</v>
      </c>
      <c r="F73" s="34">
        <v>142</v>
      </c>
      <c r="G73" s="34">
        <v>4</v>
      </c>
      <c r="H73" s="34">
        <f t="shared" si="10"/>
        <v>71</v>
      </c>
      <c r="I73" s="41">
        <f t="shared" si="11"/>
        <v>35.5</v>
      </c>
      <c r="J73" s="51">
        <v>81.8</v>
      </c>
      <c r="K73" s="51">
        <f t="shared" si="12"/>
        <v>40.9</v>
      </c>
      <c r="L73" s="36">
        <f t="shared" si="14"/>
        <v>76.400000000000006</v>
      </c>
      <c r="M73" s="39">
        <f t="shared" si="13"/>
        <v>9</v>
      </c>
      <c r="N73" s="13"/>
      <c r="O73" s="37" t="s">
        <v>21</v>
      </c>
      <c r="P73" s="37">
        <v>13</v>
      </c>
    </row>
    <row r="74" spans="1:16" ht="20.100000000000001" customHeight="1" x14ac:dyDescent="0.15">
      <c r="A74" s="15">
        <v>15</v>
      </c>
      <c r="B74" s="33" t="s">
        <v>148</v>
      </c>
      <c r="C74" s="34" t="s">
        <v>177</v>
      </c>
      <c r="D74" s="34" t="s">
        <v>19</v>
      </c>
      <c r="E74" s="20" t="s">
        <v>178</v>
      </c>
      <c r="F74" s="34">
        <v>128</v>
      </c>
      <c r="G74" s="34">
        <v>15</v>
      </c>
      <c r="H74" s="34">
        <f t="shared" si="10"/>
        <v>64</v>
      </c>
      <c r="I74" s="41">
        <f t="shared" si="11"/>
        <v>32</v>
      </c>
      <c r="J74" s="51">
        <v>87.6</v>
      </c>
      <c r="K74" s="51">
        <f t="shared" si="12"/>
        <v>43.8</v>
      </c>
      <c r="L74" s="36">
        <f t="shared" si="14"/>
        <v>75.8</v>
      </c>
      <c r="M74" s="39">
        <f t="shared" si="13"/>
        <v>10</v>
      </c>
      <c r="N74" s="13"/>
      <c r="O74" s="37" t="s">
        <v>26</v>
      </c>
      <c r="P74" s="37">
        <v>8</v>
      </c>
    </row>
    <row r="75" spans="1:16" ht="20.100000000000001" customHeight="1" x14ac:dyDescent="0.15">
      <c r="A75" s="15">
        <v>22</v>
      </c>
      <c r="B75" s="33" t="s">
        <v>148</v>
      </c>
      <c r="C75" s="34" t="s">
        <v>191</v>
      </c>
      <c r="D75" s="34" t="s">
        <v>19</v>
      </c>
      <c r="E75" s="20" t="s">
        <v>192</v>
      </c>
      <c r="F75" s="34">
        <v>126</v>
      </c>
      <c r="G75" s="34">
        <v>21</v>
      </c>
      <c r="H75" s="34">
        <f t="shared" si="10"/>
        <v>63</v>
      </c>
      <c r="I75" s="41">
        <f t="shared" si="11"/>
        <v>31.5</v>
      </c>
      <c r="J75" s="51">
        <v>88</v>
      </c>
      <c r="K75" s="51">
        <f t="shared" si="12"/>
        <v>44</v>
      </c>
      <c r="L75" s="36">
        <f t="shared" si="14"/>
        <v>75.5</v>
      </c>
      <c r="M75" s="39">
        <f t="shared" si="13"/>
        <v>11</v>
      </c>
      <c r="N75" s="13"/>
      <c r="O75" s="37" t="s">
        <v>26</v>
      </c>
      <c r="P75" s="37">
        <v>15</v>
      </c>
    </row>
    <row r="76" spans="1:16" ht="20.100000000000001" customHeight="1" x14ac:dyDescent="0.15">
      <c r="A76" s="15">
        <v>25</v>
      </c>
      <c r="B76" s="33" t="s">
        <v>148</v>
      </c>
      <c r="C76" s="34" t="s">
        <v>197</v>
      </c>
      <c r="D76" s="34" t="s">
        <v>19</v>
      </c>
      <c r="E76" s="20" t="s">
        <v>198</v>
      </c>
      <c r="F76" s="34">
        <v>123.5</v>
      </c>
      <c r="G76" s="34">
        <v>25</v>
      </c>
      <c r="H76" s="34">
        <f t="shared" si="10"/>
        <v>61.75</v>
      </c>
      <c r="I76" s="41">
        <f t="shared" si="11"/>
        <v>30.875</v>
      </c>
      <c r="J76" s="51">
        <v>89.2</v>
      </c>
      <c r="K76" s="51">
        <f t="shared" si="12"/>
        <v>44.6</v>
      </c>
      <c r="L76" s="36">
        <f t="shared" si="14"/>
        <v>75.474999999999994</v>
      </c>
      <c r="M76" s="39">
        <f t="shared" si="13"/>
        <v>12</v>
      </c>
      <c r="N76" s="13"/>
      <c r="O76" s="37" t="s">
        <v>26</v>
      </c>
      <c r="P76" s="37">
        <v>16</v>
      </c>
    </row>
    <row r="77" spans="1:16" ht="20.100000000000001" customHeight="1" x14ac:dyDescent="0.15">
      <c r="A77" s="15">
        <v>11</v>
      </c>
      <c r="B77" s="33" t="s">
        <v>148</v>
      </c>
      <c r="C77" s="34" t="s">
        <v>169</v>
      </c>
      <c r="D77" s="34" t="s">
        <v>19</v>
      </c>
      <c r="E77" s="20" t="s">
        <v>170</v>
      </c>
      <c r="F77" s="34">
        <v>133</v>
      </c>
      <c r="G77" s="34">
        <v>11</v>
      </c>
      <c r="H77" s="34">
        <f t="shared" si="10"/>
        <v>66.5</v>
      </c>
      <c r="I77" s="41">
        <f t="shared" si="11"/>
        <v>33.25</v>
      </c>
      <c r="J77" s="51">
        <v>84.4</v>
      </c>
      <c r="K77" s="51">
        <f t="shared" si="12"/>
        <v>42.2</v>
      </c>
      <c r="L77" s="36">
        <f t="shared" si="14"/>
        <v>75.45</v>
      </c>
      <c r="M77" s="39">
        <f t="shared" si="13"/>
        <v>13</v>
      </c>
      <c r="N77" s="13"/>
      <c r="O77" s="37" t="s">
        <v>21</v>
      </c>
      <c r="P77" s="37">
        <v>7</v>
      </c>
    </row>
    <row r="78" spans="1:16" ht="20.100000000000001" customHeight="1" x14ac:dyDescent="0.15">
      <c r="A78" s="15">
        <v>9</v>
      </c>
      <c r="B78" s="33" t="s">
        <v>148</v>
      </c>
      <c r="C78" s="34" t="s">
        <v>165</v>
      </c>
      <c r="D78" s="34" t="s">
        <v>19</v>
      </c>
      <c r="E78" s="20" t="s">
        <v>166</v>
      </c>
      <c r="F78" s="34">
        <v>137</v>
      </c>
      <c r="G78" s="34">
        <v>9</v>
      </c>
      <c r="H78" s="34">
        <f t="shared" si="10"/>
        <v>68.5</v>
      </c>
      <c r="I78" s="41">
        <f t="shared" si="11"/>
        <v>34.25</v>
      </c>
      <c r="J78" s="51">
        <v>82.2</v>
      </c>
      <c r="K78" s="51">
        <f t="shared" si="12"/>
        <v>41.1</v>
      </c>
      <c r="L78" s="36">
        <f t="shared" si="14"/>
        <v>75.349999999999994</v>
      </c>
      <c r="M78" s="39">
        <f t="shared" si="13"/>
        <v>14</v>
      </c>
      <c r="N78" s="13"/>
      <c r="O78" s="37" t="s">
        <v>26</v>
      </c>
      <c r="P78" s="37">
        <v>17</v>
      </c>
    </row>
    <row r="79" spans="1:16" ht="20.100000000000001" customHeight="1" x14ac:dyDescent="0.15">
      <c r="A79" s="15">
        <v>14</v>
      </c>
      <c r="B79" s="33" t="s">
        <v>148</v>
      </c>
      <c r="C79" s="34" t="s">
        <v>175</v>
      </c>
      <c r="D79" s="34" t="s">
        <v>19</v>
      </c>
      <c r="E79" s="20" t="s">
        <v>176</v>
      </c>
      <c r="F79" s="34">
        <v>129.5</v>
      </c>
      <c r="G79" s="34">
        <v>13</v>
      </c>
      <c r="H79" s="34">
        <f t="shared" si="10"/>
        <v>64.75</v>
      </c>
      <c r="I79" s="41">
        <f t="shared" si="11"/>
        <v>32.375</v>
      </c>
      <c r="J79" s="51">
        <v>85.4</v>
      </c>
      <c r="K79" s="51">
        <f t="shared" si="12"/>
        <v>42.7</v>
      </c>
      <c r="L79" s="36">
        <f t="shared" si="14"/>
        <v>75.075000000000003</v>
      </c>
      <c r="M79" s="39">
        <f t="shared" si="13"/>
        <v>15</v>
      </c>
      <c r="N79" s="13"/>
      <c r="O79" s="37" t="s">
        <v>26</v>
      </c>
      <c r="P79" s="37">
        <v>6</v>
      </c>
    </row>
    <row r="80" spans="1:16" ht="20.100000000000001" customHeight="1" x14ac:dyDescent="0.15">
      <c r="A80" s="15">
        <v>19</v>
      </c>
      <c r="B80" s="33" t="s">
        <v>148</v>
      </c>
      <c r="C80" s="34" t="s">
        <v>185</v>
      </c>
      <c r="D80" s="34" t="s">
        <v>19</v>
      </c>
      <c r="E80" s="20" t="s">
        <v>186</v>
      </c>
      <c r="F80" s="34">
        <v>126.5</v>
      </c>
      <c r="G80" s="34">
        <v>19</v>
      </c>
      <c r="H80" s="34">
        <f t="shared" si="10"/>
        <v>63.25</v>
      </c>
      <c r="I80" s="41">
        <f t="shared" si="11"/>
        <v>31.625</v>
      </c>
      <c r="J80" s="51">
        <v>86.6</v>
      </c>
      <c r="K80" s="51">
        <f t="shared" si="12"/>
        <v>43.3</v>
      </c>
      <c r="L80" s="36">
        <f t="shared" si="14"/>
        <v>74.924999999999997</v>
      </c>
      <c r="M80" s="39">
        <f t="shared" si="13"/>
        <v>16</v>
      </c>
      <c r="N80" s="13"/>
      <c r="O80" s="37" t="s">
        <v>21</v>
      </c>
      <c r="P80" s="37">
        <v>8</v>
      </c>
    </row>
    <row r="81" spans="1:16" ht="20.100000000000001" customHeight="1" x14ac:dyDescent="0.15">
      <c r="A81" s="15">
        <v>16</v>
      </c>
      <c r="B81" s="33" t="s">
        <v>148</v>
      </c>
      <c r="C81" s="34" t="s">
        <v>179</v>
      </c>
      <c r="D81" s="34" t="s">
        <v>19</v>
      </c>
      <c r="E81" s="20" t="s">
        <v>180</v>
      </c>
      <c r="F81" s="34">
        <v>128</v>
      </c>
      <c r="G81" s="34">
        <v>15</v>
      </c>
      <c r="H81" s="34">
        <f t="shared" si="10"/>
        <v>64</v>
      </c>
      <c r="I81" s="41">
        <f t="shared" si="11"/>
        <v>32</v>
      </c>
      <c r="J81" s="51">
        <v>85.6</v>
      </c>
      <c r="K81" s="51">
        <f t="shared" si="12"/>
        <v>42.8</v>
      </c>
      <c r="L81" s="36">
        <f t="shared" si="14"/>
        <v>74.8</v>
      </c>
      <c r="M81" s="39">
        <f t="shared" si="13"/>
        <v>17</v>
      </c>
      <c r="N81" s="13"/>
      <c r="O81" s="37" t="s">
        <v>21</v>
      </c>
      <c r="P81" s="37">
        <v>3</v>
      </c>
    </row>
    <row r="82" spans="1:16" ht="20.100000000000001" customHeight="1" x14ac:dyDescent="0.15">
      <c r="A82" s="15">
        <v>12</v>
      </c>
      <c r="B82" s="33" t="s">
        <v>148</v>
      </c>
      <c r="C82" s="34" t="s">
        <v>171</v>
      </c>
      <c r="D82" s="34" t="s">
        <v>19</v>
      </c>
      <c r="E82" s="20" t="s">
        <v>172</v>
      </c>
      <c r="F82" s="34">
        <v>131.5</v>
      </c>
      <c r="G82" s="34">
        <v>12</v>
      </c>
      <c r="H82" s="34">
        <f t="shared" si="10"/>
        <v>65.75</v>
      </c>
      <c r="I82" s="41">
        <f t="shared" si="11"/>
        <v>32.875</v>
      </c>
      <c r="J82" s="51">
        <v>83.2</v>
      </c>
      <c r="K82" s="51">
        <f t="shared" si="12"/>
        <v>41.6</v>
      </c>
      <c r="L82" s="36">
        <f t="shared" si="14"/>
        <v>74.474999999999994</v>
      </c>
      <c r="M82" s="39">
        <f t="shared" si="13"/>
        <v>18</v>
      </c>
      <c r="N82" s="13"/>
      <c r="O82" s="37" t="s">
        <v>21</v>
      </c>
      <c r="P82" s="37">
        <v>4</v>
      </c>
    </row>
    <row r="83" spans="1:16" ht="20.100000000000001" customHeight="1" x14ac:dyDescent="0.15">
      <c r="A83" s="15">
        <v>18</v>
      </c>
      <c r="B83" s="33" t="s">
        <v>148</v>
      </c>
      <c r="C83" s="34" t="s">
        <v>183</v>
      </c>
      <c r="D83" s="34" t="s">
        <v>120</v>
      </c>
      <c r="E83" s="20" t="s">
        <v>184</v>
      </c>
      <c r="F83" s="34">
        <v>127</v>
      </c>
      <c r="G83" s="34">
        <v>17</v>
      </c>
      <c r="H83" s="34">
        <f t="shared" si="10"/>
        <v>63.5</v>
      </c>
      <c r="I83" s="41">
        <f t="shared" si="11"/>
        <v>31.75</v>
      </c>
      <c r="J83" s="51">
        <v>84.6</v>
      </c>
      <c r="K83" s="51">
        <f t="shared" si="12"/>
        <v>42.3</v>
      </c>
      <c r="L83" s="36">
        <f t="shared" si="14"/>
        <v>74.05</v>
      </c>
      <c r="M83" s="39">
        <f t="shared" si="13"/>
        <v>19</v>
      </c>
      <c r="N83" s="13"/>
      <c r="O83" s="37" t="s">
        <v>21</v>
      </c>
      <c r="P83" s="37">
        <v>10</v>
      </c>
    </row>
    <row r="84" spans="1:16" ht="20.100000000000001" customHeight="1" x14ac:dyDescent="0.15">
      <c r="A84" s="15">
        <v>13</v>
      </c>
      <c r="B84" s="33" t="s">
        <v>148</v>
      </c>
      <c r="C84" s="34" t="s">
        <v>173</v>
      </c>
      <c r="D84" s="34" t="s">
        <v>19</v>
      </c>
      <c r="E84" s="20" t="s">
        <v>174</v>
      </c>
      <c r="F84" s="34">
        <v>129.5</v>
      </c>
      <c r="G84" s="34">
        <v>13</v>
      </c>
      <c r="H84" s="34">
        <f t="shared" si="10"/>
        <v>64.75</v>
      </c>
      <c r="I84" s="41">
        <f t="shared" si="11"/>
        <v>32.375</v>
      </c>
      <c r="J84" s="51">
        <v>82.2</v>
      </c>
      <c r="K84" s="51">
        <f t="shared" si="12"/>
        <v>41.1</v>
      </c>
      <c r="L84" s="36">
        <f t="shared" si="14"/>
        <v>73.474999999999994</v>
      </c>
      <c r="M84" s="39">
        <f t="shared" si="13"/>
        <v>20</v>
      </c>
      <c r="N84" s="13"/>
      <c r="O84" s="37" t="s">
        <v>21</v>
      </c>
      <c r="P84" s="37">
        <v>2</v>
      </c>
    </row>
    <row r="85" spans="1:16" ht="20.100000000000001" customHeight="1" x14ac:dyDescent="0.15">
      <c r="A85" s="15">
        <v>24</v>
      </c>
      <c r="B85" s="33" t="s">
        <v>148</v>
      </c>
      <c r="C85" s="34" t="s">
        <v>195</v>
      </c>
      <c r="D85" s="34" t="s">
        <v>19</v>
      </c>
      <c r="E85" s="20" t="s">
        <v>196</v>
      </c>
      <c r="F85" s="34">
        <v>124.5</v>
      </c>
      <c r="G85" s="34">
        <v>24</v>
      </c>
      <c r="H85" s="34">
        <f t="shared" si="10"/>
        <v>62.25</v>
      </c>
      <c r="I85" s="41">
        <f t="shared" si="11"/>
        <v>31.125</v>
      </c>
      <c r="J85" s="51">
        <v>84</v>
      </c>
      <c r="K85" s="51">
        <f t="shared" si="12"/>
        <v>42</v>
      </c>
      <c r="L85" s="36">
        <f t="shared" si="14"/>
        <v>73.125</v>
      </c>
      <c r="M85" s="39">
        <f t="shared" si="13"/>
        <v>21</v>
      </c>
      <c r="N85" s="13"/>
      <c r="O85" s="37" t="s">
        <v>26</v>
      </c>
      <c r="P85" s="37">
        <v>11</v>
      </c>
    </row>
    <row r="86" spans="1:16" ht="20.100000000000001" customHeight="1" x14ac:dyDescent="0.15">
      <c r="A86" s="15">
        <v>20</v>
      </c>
      <c r="B86" s="33" t="s">
        <v>148</v>
      </c>
      <c r="C86" s="34" t="s">
        <v>187</v>
      </c>
      <c r="D86" s="34" t="s">
        <v>19</v>
      </c>
      <c r="E86" s="20" t="s">
        <v>188</v>
      </c>
      <c r="F86" s="34">
        <v>126.5</v>
      </c>
      <c r="G86" s="34">
        <v>19</v>
      </c>
      <c r="H86" s="34">
        <f t="shared" si="10"/>
        <v>63.25</v>
      </c>
      <c r="I86" s="41">
        <f t="shared" si="11"/>
        <v>31.625</v>
      </c>
      <c r="J86" s="51">
        <v>82.4</v>
      </c>
      <c r="K86" s="51">
        <f t="shared" si="12"/>
        <v>41.2</v>
      </c>
      <c r="L86" s="36">
        <f t="shared" si="14"/>
        <v>72.825000000000003</v>
      </c>
      <c r="M86" s="39">
        <f t="shared" si="13"/>
        <v>22</v>
      </c>
      <c r="N86" s="13"/>
      <c r="O86" s="37" t="s">
        <v>26</v>
      </c>
      <c r="P86" s="37">
        <v>7</v>
      </c>
    </row>
    <row r="87" spans="1:16" ht="20.100000000000001" customHeight="1" x14ac:dyDescent="0.15">
      <c r="A87" s="15">
        <v>26</v>
      </c>
      <c r="B87" s="33" t="s">
        <v>148</v>
      </c>
      <c r="C87" s="34" t="s">
        <v>199</v>
      </c>
      <c r="D87" s="34" t="s">
        <v>19</v>
      </c>
      <c r="E87" s="20" t="s">
        <v>200</v>
      </c>
      <c r="F87" s="34">
        <v>121.5</v>
      </c>
      <c r="G87" s="34">
        <v>26</v>
      </c>
      <c r="H87" s="34">
        <f t="shared" si="10"/>
        <v>60.75</v>
      </c>
      <c r="I87" s="41">
        <f t="shared" si="11"/>
        <v>30.375</v>
      </c>
      <c r="J87" s="52">
        <v>84.6</v>
      </c>
      <c r="K87" s="51">
        <f t="shared" si="12"/>
        <v>42.3</v>
      </c>
      <c r="L87" s="36">
        <f t="shared" si="14"/>
        <v>72.674999999999997</v>
      </c>
      <c r="M87" s="39">
        <f t="shared" si="13"/>
        <v>23</v>
      </c>
      <c r="N87" s="13"/>
      <c r="O87" s="37" t="s">
        <v>26</v>
      </c>
      <c r="P87" s="37">
        <v>13</v>
      </c>
    </row>
    <row r="88" spans="1:16" ht="20.100000000000001" customHeight="1" x14ac:dyDescent="0.15">
      <c r="A88" s="15">
        <v>17</v>
      </c>
      <c r="B88" s="33" t="s">
        <v>148</v>
      </c>
      <c r="C88" s="34" t="s">
        <v>181</v>
      </c>
      <c r="D88" s="34" t="s">
        <v>19</v>
      </c>
      <c r="E88" s="20" t="s">
        <v>182</v>
      </c>
      <c r="F88" s="34">
        <v>127</v>
      </c>
      <c r="G88" s="34">
        <v>17</v>
      </c>
      <c r="H88" s="34">
        <f t="shared" si="10"/>
        <v>63.5</v>
      </c>
      <c r="I88" s="41">
        <f t="shared" si="11"/>
        <v>31.75</v>
      </c>
      <c r="J88" s="51">
        <v>80.2</v>
      </c>
      <c r="K88" s="51">
        <f t="shared" si="12"/>
        <v>40.1</v>
      </c>
      <c r="L88" s="36">
        <f t="shared" si="14"/>
        <v>71.849999999999994</v>
      </c>
      <c r="M88" s="39">
        <f t="shared" si="13"/>
        <v>24</v>
      </c>
      <c r="N88" s="13"/>
      <c r="O88" s="37" t="s">
        <v>21</v>
      </c>
      <c r="P88" s="37">
        <v>11</v>
      </c>
    </row>
    <row r="89" spans="1:16" ht="20.100000000000001" customHeight="1" x14ac:dyDescent="0.15">
      <c r="A89" s="15">
        <v>30</v>
      </c>
      <c r="B89" s="33" t="s">
        <v>148</v>
      </c>
      <c r="C89" s="34" t="s">
        <v>207</v>
      </c>
      <c r="D89" s="34" t="s">
        <v>19</v>
      </c>
      <c r="E89" s="20" t="s">
        <v>208</v>
      </c>
      <c r="F89" s="34">
        <v>115.5</v>
      </c>
      <c r="G89" s="34">
        <v>38</v>
      </c>
      <c r="H89" s="34">
        <f t="shared" si="10"/>
        <v>57.75</v>
      </c>
      <c r="I89" s="41">
        <f t="shared" si="11"/>
        <v>28.875</v>
      </c>
      <c r="J89" s="51">
        <v>83.8</v>
      </c>
      <c r="K89" s="51">
        <f t="shared" si="12"/>
        <v>41.9</v>
      </c>
      <c r="L89" s="36">
        <f t="shared" si="14"/>
        <v>70.775000000000006</v>
      </c>
      <c r="M89" s="39">
        <f t="shared" si="13"/>
        <v>25</v>
      </c>
      <c r="N89" s="43" t="s">
        <v>84</v>
      </c>
      <c r="O89" s="37" t="s">
        <v>21</v>
      </c>
      <c r="P89" s="37">
        <v>1</v>
      </c>
    </row>
    <row r="90" spans="1:16" ht="20.100000000000001" customHeight="1" x14ac:dyDescent="0.15">
      <c r="A90" s="15">
        <v>29</v>
      </c>
      <c r="B90" s="33" t="s">
        <v>148</v>
      </c>
      <c r="C90" s="34" t="s">
        <v>205</v>
      </c>
      <c r="D90" s="34" t="s">
        <v>19</v>
      </c>
      <c r="E90" s="20" t="s">
        <v>206</v>
      </c>
      <c r="F90" s="34">
        <v>116</v>
      </c>
      <c r="G90" s="34">
        <v>37</v>
      </c>
      <c r="H90" s="34">
        <f t="shared" si="10"/>
        <v>58</v>
      </c>
      <c r="I90" s="41">
        <f t="shared" si="11"/>
        <v>29</v>
      </c>
      <c r="J90" s="51">
        <v>80.8</v>
      </c>
      <c r="K90" s="51">
        <f t="shared" si="12"/>
        <v>40.4</v>
      </c>
      <c r="L90" s="36">
        <f t="shared" si="14"/>
        <v>69.400000000000006</v>
      </c>
      <c r="M90" s="39">
        <f t="shared" si="13"/>
        <v>26</v>
      </c>
      <c r="N90" s="43" t="s">
        <v>84</v>
      </c>
      <c r="O90" s="37" t="s">
        <v>26</v>
      </c>
      <c r="P90" s="37">
        <v>9</v>
      </c>
    </row>
    <row r="91" spans="1:16" ht="20.100000000000001" customHeight="1" x14ac:dyDescent="0.15">
      <c r="A91" s="15">
        <v>23</v>
      </c>
      <c r="B91" s="33" t="s">
        <v>148</v>
      </c>
      <c r="C91" s="34" t="s">
        <v>193</v>
      </c>
      <c r="D91" s="34" t="s">
        <v>19</v>
      </c>
      <c r="E91" s="20" t="s">
        <v>194</v>
      </c>
      <c r="F91" s="34">
        <v>125</v>
      </c>
      <c r="G91" s="34">
        <v>23</v>
      </c>
      <c r="H91" s="34">
        <f t="shared" si="10"/>
        <v>62.5</v>
      </c>
      <c r="I91" s="41">
        <f t="shared" si="11"/>
        <v>31.25</v>
      </c>
      <c r="J91" s="51">
        <v>75.400000000000006</v>
      </c>
      <c r="K91" s="51">
        <f t="shared" si="12"/>
        <v>37.700000000000003</v>
      </c>
      <c r="L91" s="36">
        <f t="shared" si="14"/>
        <v>68.95</v>
      </c>
      <c r="M91" s="39">
        <f t="shared" si="13"/>
        <v>27</v>
      </c>
      <c r="N91" s="13"/>
      <c r="O91" s="37" t="s">
        <v>26</v>
      </c>
      <c r="P91" s="37">
        <v>4</v>
      </c>
    </row>
    <row r="92" spans="1:16" ht="20.100000000000001" customHeight="1" x14ac:dyDescent="0.15">
      <c r="A92" s="15">
        <v>27</v>
      </c>
      <c r="B92" s="33" t="s">
        <v>148</v>
      </c>
      <c r="C92" s="34" t="s">
        <v>201</v>
      </c>
      <c r="D92" s="34" t="s">
        <v>19</v>
      </c>
      <c r="E92" s="20" t="s">
        <v>202</v>
      </c>
      <c r="F92" s="34">
        <v>121</v>
      </c>
      <c r="G92" s="34">
        <v>33</v>
      </c>
      <c r="H92" s="34">
        <f t="shared" si="10"/>
        <v>60.5</v>
      </c>
      <c r="I92" s="41">
        <f t="shared" si="11"/>
        <v>30.25</v>
      </c>
      <c r="J92" s="51">
        <v>77.2</v>
      </c>
      <c r="K92" s="51">
        <f t="shared" si="12"/>
        <v>38.6</v>
      </c>
      <c r="L92" s="36">
        <f t="shared" si="14"/>
        <v>68.849999999999994</v>
      </c>
      <c r="M92" s="39">
        <f t="shared" si="13"/>
        <v>28</v>
      </c>
      <c r="N92" s="43" t="s">
        <v>84</v>
      </c>
      <c r="O92" s="37" t="s">
        <v>26</v>
      </c>
      <c r="P92" s="37">
        <v>14</v>
      </c>
    </row>
    <row r="93" spans="1:16" ht="20.100000000000001" customHeight="1" x14ac:dyDescent="0.15">
      <c r="A93" s="15">
        <v>32</v>
      </c>
      <c r="B93" s="33" t="s">
        <v>148</v>
      </c>
      <c r="C93" s="34" t="s">
        <v>211</v>
      </c>
      <c r="D93" s="34" t="s">
        <v>19</v>
      </c>
      <c r="E93" s="20" t="s">
        <v>212</v>
      </c>
      <c r="F93" s="34">
        <v>114</v>
      </c>
      <c r="G93" s="34">
        <v>40</v>
      </c>
      <c r="H93" s="34">
        <f t="shared" si="10"/>
        <v>57</v>
      </c>
      <c r="I93" s="41">
        <f t="shared" si="11"/>
        <v>28.5</v>
      </c>
      <c r="J93" s="51">
        <v>80.2</v>
      </c>
      <c r="K93" s="51">
        <f t="shared" si="12"/>
        <v>40.1</v>
      </c>
      <c r="L93" s="36">
        <f t="shared" si="14"/>
        <v>68.599999999999994</v>
      </c>
      <c r="M93" s="39">
        <f t="shared" si="13"/>
        <v>29</v>
      </c>
      <c r="N93" s="43" t="s">
        <v>84</v>
      </c>
      <c r="O93" s="37" t="s">
        <v>21</v>
      </c>
      <c r="P93" s="37">
        <v>12</v>
      </c>
    </row>
    <row r="94" spans="1:16" ht="20.100000000000001" customHeight="1" x14ac:dyDescent="0.15">
      <c r="A94" s="15">
        <v>31</v>
      </c>
      <c r="B94" s="33" t="s">
        <v>148</v>
      </c>
      <c r="C94" s="34" t="s">
        <v>209</v>
      </c>
      <c r="D94" s="34" t="s">
        <v>19</v>
      </c>
      <c r="E94" s="20" t="s">
        <v>210</v>
      </c>
      <c r="F94" s="34">
        <v>114.5</v>
      </c>
      <c r="G94" s="34">
        <v>39</v>
      </c>
      <c r="H94" s="34">
        <f t="shared" si="10"/>
        <v>57.25</v>
      </c>
      <c r="I94" s="41">
        <f t="shared" si="11"/>
        <v>28.625</v>
      </c>
      <c r="J94" s="51">
        <v>79.599999999999994</v>
      </c>
      <c r="K94" s="51">
        <f t="shared" si="12"/>
        <v>39.799999999999997</v>
      </c>
      <c r="L94" s="36">
        <f t="shared" si="14"/>
        <v>68.424999999999997</v>
      </c>
      <c r="M94" s="39">
        <f t="shared" si="13"/>
        <v>30</v>
      </c>
      <c r="N94" s="43" t="s">
        <v>84</v>
      </c>
      <c r="O94" s="37" t="s">
        <v>21</v>
      </c>
      <c r="P94" s="37">
        <v>6</v>
      </c>
    </row>
    <row r="95" spans="1:16" ht="20.100000000000001" customHeight="1" x14ac:dyDescent="0.15">
      <c r="A95" s="15">
        <v>21</v>
      </c>
      <c r="B95" s="33" t="s">
        <v>148</v>
      </c>
      <c r="C95" s="34" t="s">
        <v>189</v>
      </c>
      <c r="D95" s="34" t="s">
        <v>19</v>
      </c>
      <c r="E95" s="20" t="s">
        <v>190</v>
      </c>
      <c r="F95" s="34">
        <v>126</v>
      </c>
      <c r="G95" s="34">
        <v>21</v>
      </c>
      <c r="H95" s="34">
        <f t="shared" si="10"/>
        <v>63</v>
      </c>
      <c r="I95" s="41">
        <f t="shared" si="11"/>
        <v>31.5</v>
      </c>
      <c r="J95" s="51">
        <v>71.599999999999994</v>
      </c>
      <c r="K95" s="51">
        <f t="shared" si="12"/>
        <v>35.799999999999997</v>
      </c>
      <c r="L95" s="36">
        <f t="shared" si="14"/>
        <v>67.3</v>
      </c>
      <c r="M95" s="39">
        <f t="shared" si="13"/>
        <v>31</v>
      </c>
      <c r="N95" s="13"/>
      <c r="O95" s="37" t="s">
        <v>26</v>
      </c>
      <c r="P95" s="37">
        <v>2</v>
      </c>
    </row>
    <row r="96" spans="1:16" ht="20.100000000000001" customHeight="1" x14ac:dyDescent="0.15">
      <c r="A96" s="15">
        <v>28</v>
      </c>
      <c r="B96" s="33" t="s">
        <v>148</v>
      </c>
      <c r="C96" s="34" t="s">
        <v>203</v>
      </c>
      <c r="D96" s="34" t="s">
        <v>19</v>
      </c>
      <c r="E96" s="20" t="s">
        <v>204</v>
      </c>
      <c r="F96" s="34">
        <v>118</v>
      </c>
      <c r="G96" s="34">
        <v>34</v>
      </c>
      <c r="H96" s="34">
        <f t="shared" si="10"/>
        <v>59</v>
      </c>
      <c r="I96" s="41">
        <f t="shared" si="11"/>
        <v>29.5</v>
      </c>
      <c r="J96" s="51">
        <v>73</v>
      </c>
      <c r="K96" s="51">
        <f t="shared" si="12"/>
        <v>36.5</v>
      </c>
      <c r="L96" s="36">
        <f t="shared" si="14"/>
        <v>66</v>
      </c>
      <c r="M96" s="39">
        <f t="shared" si="13"/>
        <v>32</v>
      </c>
      <c r="N96" s="43" t="s">
        <v>84</v>
      </c>
      <c r="O96" s="37" t="s">
        <v>26</v>
      </c>
      <c r="P96" s="37">
        <v>18</v>
      </c>
    </row>
    <row r="97" spans="1:16" ht="20.100000000000001" customHeight="1" x14ac:dyDescent="0.15">
      <c r="A97" s="15">
        <v>2</v>
      </c>
      <c r="B97" s="33" t="s">
        <v>213</v>
      </c>
      <c r="C97" s="34" t="s">
        <v>216</v>
      </c>
      <c r="D97" s="34" t="s">
        <v>19</v>
      </c>
      <c r="E97" s="20" t="s">
        <v>217</v>
      </c>
      <c r="F97" s="34">
        <v>115.5</v>
      </c>
      <c r="G97" s="34">
        <v>2</v>
      </c>
      <c r="H97" s="34">
        <f t="shared" ref="H97:H139" si="15">F97/2</f>
        <v>57.75</v>
      </c>
      <c r="I97" s="41">
        <f t="shared" ref="I97:I139" si="16">H97/2</f>
        <v>28.875</v>
      </c>
      <c r="J97" s="51">
        <v>88.2</v>
      </c>
      <c r="K97" s="51">
        <f t="shared" ref="K97:K139" si="17">J97*0.5</f>
        <v>44.1</v>
      </c>
      <c r="L97" s="36">
        <f t="shared" si="14"/>
        <v>72.974999999999994</v>
      </c>
      <c r="M97" s="39">
        <f t="shared" ref="M97:M104" si="18">RANK(L97,L$97:L$104)</f>
        <v>1</v>
      </c>
      <c r="N97" s="13"/>
      <c r="O97" s="47" t="s">
        <v>881</v>
      </c>
      <c r="P97" s="37">
        <v>2</v>
      </c>
    </row>
    <row r="98" spans="1:16" ht="20.100000000000001" customHeight="1" x14ac:dyDescent="0.15">
      <c r="A98" s="15">
        <v>1</v>
      </c>
      <c r="B98" s="33" t="s">
        <v>213</v>
      </c>
      <c r="C98" s="34" t="s">
        <v>214</v>
      </c>
      <c r="D98" s="34" t="s">
        <v>120</v>
      </c>
      <c r="E98" s="20" t="s">
        <v>215</v>
      </c>
      <c r="F98" s="34">
        <v>120.5</v>
      </c>
      <c r="G98" s="34">
        <v>1</v>
      </c>
      <c r="H98" s="34">
        <f t="shared" si="15"/>
        <v>60.25</v>
      </c>
      <c r="I98" s="41">
        <f t="shared" si="16"/>
        <v>30.125</v>
      </c>
      <c r="J98" s="51">
        <v>80.599999999999994</v>
      </c>
      <c r="K98" s="51">
        <f t="shared" si="17"/>
        <v>40.299999999999997</v>
      </c>
      <c r="L98" s="36">
        <f t="shared" si="14"/>
        <v>70.424999999999997</v>
      </c>
      <c r="M98" s="39">
        <f t="shared" si="18"/>
        <v>2</v>
      </c>
      <c r="N98" s="13"/>
      <c r="O98" s="47" t="s">
        <v>881</v>
      </c>
      <c r="P98" s="37">
        <v>4</v>
      </c>
    </row>
    <row r="99" spans="1:16" ht="20.100000000000001" customHeight="1" x14ac:dyDescent="0.15">
      <c r="A99" s="15">
        <v>3</v>
      </c>
      <c r="B99" s="33" t="s">
        <v>213</v>
      </c>
      <c r="C99" s="34" t="s">
        <v>218</v>
      </c>
      <c r="D99" s="34" t="s">
        <v>120</v>
      </c>
      <c r="E99" s="20" t="s">
        <v>219</v>
      </c>
      <c r="F99" s="34">
        <v>115</v>
      </c>
      <c r="G99" s="34">
        <v>3</v>
      </c>
      <c r="H99" s="34">
        <f t="shared" si="15"/>
        <v>57.5</v>
      </c>
      <c r="I99" s="41">
        <f t="shared" si="16"/>
        <v>28.75</v>
      </c>
      <c r="J99" s="51">
        <v>81</v>
      </c>
      <c r="K99" s="51">
        <f t="shared" si="17"/>
        <v>40.5</v>
      </c>
      <c r="L99" s="36">
        <f t="shared" si="14"/>
        <v>69.25</v>
      </c>
      <c r="M99" s="39">
        <f t="shared" si="18"/>
        <v>3</v>
      </c>
      <c r="N99" s="13"/>
      <c r="O99" s="47" t="s">
        <v>881</v>
      </c>
      <c r="P99" s="37">
        <v>8</v>
      </c>
    </row>
    <row r="100" spans="1:16" ht="20.100000000000001" customHeight="1" x14ac:dyDescent="0.15">
      <c r="A100" s="15">
        <v>6</v>
      </c>
      <c r="B100" s="33" t="s">
        <v>213</v>
      </c>
      <c r="C100" s="34" t="s">
        <v>224</v>
      </c>
      <c r="D100" s="34" t="s">
        <v>120</v>
      </c>
      <c r="E100" s="20" t="s">
        <v>225</v>
      </c>
      <c r="F100" s="34">
        <v>97</v>
      </c>
      <c r="G100" s="34">
        <v>6</v>
      </c>
      <c r="H100" s="34">
        <f t="shared" si="15"/>
        <v>48.5</v>
      </c>
      <c r="I100" s="41">
        <f t="shared" si="16"/>
        <v>24.25</v>
      </c>
      <c r="J100" s="51">
        <v>82</v>
      </c>
      <c r="K100" s="51">
        <f t="shared" si="17"/>
        <v>41</v>
      </c>
      <c r="L100" s="36">
        <f t="shared" ref="L100:L131" si="19">I100+K100</f>
        <v>65.25</v>
      </c>
      <c r="M100" s="39">
        <f t="shared" si="18"/>
        <v>4</v>
      </c>
      <c r="N100" s="13"/>
      <c r="O100" s="47" t="s">
        <v>881</v>
      </c>
      <c r="P100" s="37">
        <v>7</v>
      </c>
    </row>
    <row r="101" spans="1:16" ht="20.100000000000001" customHeight="1" x14ac:dyDescent="0.15">
      <c r="A101" s="15">
        <v>5</v>
      </c>
      <c r="B101" s="33" t="s">
        <v>213</v>
      </c>
      <c r="C101" s="34" t="s">
        <v>222</v>
      </c>
      <c r="D101" s="34" t="s">
        <v>120</v>
      </c>
      <c r="E101" s="20" t="s">
        <v>223</v>
      </c>
      <c r="F101" s="34">
        <v>97.5</v>
      </c>
      <c r="G101" s="34">
        <v>5</v>
      </c>
      <c r="H101" s="34">
        <f t="shared" si="15"/>
        <v>48.75</v>
      </c>
      <c r="I101" s="41">
        <f t="shared" si="16"/>
        <v>24.375</v>
      </c>
      <c r="J101" s="51">
        <v>79</v>
      </c>
      <c r="K101" s="51">
        <f t="shared" si="17"/>
        <v>39.5</v>
      </c>
      <c r="L101" s="36">
        <f t="shared" si="19"/>
        <v>63.875</v>
      </c>
      <c r="M101" s="39">
        <f t="shared" si="18"/>
        <v>5</v>
      </c>
      <c r="N101" s="13"/>
      <c r="O101" s="47" t="s">
        <v>881</v>
      </c>
      <c r="P101" s="37">
        <v>1</v>
      </c>
    </row>
    <row r="102" spans="1:16" ht="20.100000000000001" customHeight="1" x14ac:dyDescent="0.15">
      <c r="A102" s="15">
        <v>8</v>
      </c>
      <c r="B102" s="33" t="s">
        <v>213</v>
      </c>
      <c r="C102" s="34" t="s">
        <v>228</v>
      </c>
      <c r="D102" s="34" t="s">
        <v>120</v>
      </c>
      <c r="E102" s="20" t="s">
        <v>229</v>
      </c>
      <c r="F102" s="34">
        <v>85.5</v>
      </c>
      <c r="G102" s="34">
        <v>8</v>
      </c>
      <c r="H102" s="34">
        <f t="shared" si="15"/>
        <v>42.75</v>
      </c>
      <c r="I102" s="41">
        <f t="shared" si="16"/>
        <v>21.375</v>
      </c>
      <c r="J102" s="52">
        <v>81.599999999999994</v>
      </c>
      <c r="K102" s="51">
        <f t="shared" si="17"/>
        <v>40.799999999999997</v>
      </c>
      <c r="L102" s="36">
        <f t="shared" si="19"/>
        <v>62.174999999999997</v>
      </c>
      <c r="M102" s="39">
        <f t="shared" si="18"/>
        <v>6</v>
      </c>
      <c r="N102" s="34" t="s">
        <v>98</v>
      </c>
      <c r="O102" s="47" t="s">
        <v>881</v>
      </c>
      <c r="P102" s="37">
        <v>5</v>
      </c>
    </row>
    <row r="103" spans="1:16" ht="20.100000000000001" customHeight="1" x14ac:dyDescent="0.15">
      <c r="A103" s="15">
        <v>4</v>
      </c>
      <c r="B103" s="33" t="s">
        <v>213</v>
      </c>
      <c r="C103" s="34" t="s">
        <v>220</v>
      </c>
      <c r="D103" s="34" t="s">
        <v>19</v>
      </c>
      <c r="E103" s="20" t="s">
        <v>221</v>
      </c>
      <c r="F103" s="34">
        <v>98</v>
      </c>
      <c r="G103" s="34">
        <v>4</v>
      </c>
      <c r="H103" s="34">
        <f t="shared" si="15"/>
        <v>49</v>
      </c>
      <c r="I103" s="41">
        <f t="shared" si="16"/>
        <v>24.5</v>
      </c>
      <c r="J103" s="51">
        <v>75</v>
      </c>
      <c r="K103" s="51">
        <f t="shared" si="17"/>
        <v>37.5</v>
      </c>
      <c r="L103" s="36">
        <f t="shared" si="19"/>
        <v>62</v>
      </c>
      <c r="M103" s="39">
        <f t="shared" si="18"/>
        <v>7</v>
      </c>
      <c r="N103" s="13"/>
      <c r="O103" s="47" t="s">
        <v>881</v>
      </c>
      <c r="P103" s="37">
        <v>6</v>
      </c>
    </row>
    <row r="104" spans="1:16" ht="20.100000000000001" customHeight="1" x14ac:dyDescent="0.15">
      <c r="A104" s="15">
        <v>7</v>
      </c>
      <c r="B104" s="33" t="s">
        <v>213</v>
      </c>
      <c r="C104" s="34" t="s">
        <v>226</v>
      </c>
      <c r="D104" s="34" t="s">
        <v>120</v>
      </c>
      <c r="E104" s="20" t="s">
        <v>227</v>
      </c>
      <c r="F104" s="34">
        <v>92.5</v>
      </c>
      <c r="G104" s="34">
        <v>7</v>
      </c>
      <c r="H104" s="34">
        <f t="shared" si="15"/>
        <v>46.25</v>
      </c>
      <c r="I104" s="41">
        <f t="shared" si="16"/>
        <v>23.125</v>
      </c>
      <c r="J104" s="51">
        <v>73</v>
      </c>
      <c r="K104" s="51">
        <f t="shared" si="17"/>
        <v>36.5</v>
      </c>
      <c r="L104" s="36">
        <f t="shared" si="19"/>
        <v>59.625</v>
      </c>
      <c r="M104" s="39">
        <f t="shared" si="18"/>
        <v>8</v>
      </c>
      <c r="N104" s="13"/>
      <c r="O104" s="47" t="s">
        <v>881</v>
      </c>
      <c r="P104" s="37">
        <v>3</v>
      </c>
    </row>
    <row r="105" spans="1:16" ht="20.100000000000001" customHeight="1" x14ac:dyDescent="0.15">
      <c r="A105" s="15">
        <v>2</v>
      </c>
      <c r="B105" s="33" t="s">
        <v>230</v>
      </c>
      <c r="C105" s="34" t="s">
        <v>233</v>
      </c>
      <c r="D105" s="34" t="s">
        <v>19</v>
      </c>
      <c r="E105" s="20" t="s">
        <v>234</v>
      </c>
      <c r="F105" s="34">
        <v>144.5</v>
      </c>
      <c r="G105" s="34">
        <v>2</v>
      </c>
      <c r="H105" s="34">
        <f t="shared" si="15"/>
        <v>72.25</v>
      </c>
      <c r="I105" s="41">
        <f t="shared" si="16"/>
        <v>36.125</v>
      </c>
      <c r="J105" s="51">
        <v>86.8</v>
      </c>
      <c r="K105" s="51">
        <f t="shared" si="17"/>
        <v>43.4</v>
      </c>
      <c r="L105" s="36">
        <f t="shared" si="19"/>
        <v>79.525000000000006</v>
      </c>
      <c r="M105" s="39">
        <f t="shared" ref="M105:M112" si="20">RANK(L105,L$105:L$112)</f>
        <v>1</v>
      </c>
      <c r="N105" s="13"/>
      <c r="O105" s="47" t="s">
        <v>881</v>
      </c>
      <c r="P105" s="37">
        <v>5</v>
      </c>
    </row>
    <row r="106" spans="1:16" ht="20.100000000000001" customHeight="1" x14ac:dyDescent="0.15">
      <c r="A106" s="15">
        <v>1</v>
      </c>
      <c r="B106" s="33" t="s">
        <v>230</v>
      </c>
      <c r="C106" s="34" t="s">
        <v>231</v>
      </c>
      <c r="D106" s="34" t="s">
        <v>19</v>
      </c>
      <c r="E106" s="20" t="s">
        <v>232</v>
      </c>
      <c r="F106" s="34">
        <v>159</v>
      </c>
      <c r="G106" s="34">
        <v>1</v>
      </c>
      <c r="H106" s="34">
        <f t="shared" si="15"/>
        <v>79.5</v>
      </c>
      <c r="I106" s="41">
        <f t="shared" si="16"/>
        <v>39.75</v>
      </c>
      <c r="J106" s="52">
        <v>77.8</v>
      </c>
      <c r="K106" s="51">
        <f t="shared" si="17"/>
        <v>38.9</v>
      </c>
      <c r="L106" s="36">
        <f t="shared" si="19"/>
        <v>78.650000000000006</v>
      </c>
      <c r="M106" s="39">
        <f t="shared" si="20"/>
        <v>2</v>
      </c>
      <c r="N106" s="13"/>
      <c r="O106" s="47" t="s">
        <v>881</v>
      </c>
      <c r="P106" s="37">
        <v>3</v>
      </c>
    </row>
    <row r="107" spans="1:16" ht="20.100000000000001" customHeight="1" x14ac:dyDescent="0.15">
      <c r="A107" s="15">
        <v>3</v>
      </c>
      <c r="B107" s="33" t="s">
        <v>230</v>
      </c>
      <c r="C107" s="34" t="s">
        <v>235</v>
      </c>
      <c r="D107" s="34" t="s">
        <v>120</v>
      </c>
      <c r="E107" s="20" t="s">
        <v>236</v>
      </c>
      <c r="F107" s="34">
        <v>138.5</v>
      </c>
      <c r="G107" s="34">
        <v>3</v>
      </c>
      <c r="H107" s="34">
        <f t="shared" si="15"/>
        <v>69.25</v>
      </c>
      <c r="I107" s="41">
        <f t="shared" si="16"/>
        <v>34.625</v>
      </c>
      <c r="J107" s="51">
        <v>79.2</v>
      </c>
      <c r="K107" s="51">
        <f t="shared" si="17"/>
        <v>39.6</v>
      </c>
      <c r="L107" s="36">
        <f t="shared" si="19"/>
        <v>74.224999999999994</v>
      </c>
      <c r="M107" s="39">
        <f t="shared" si="20"/>
        <v>3</v>
      </c>
      <c r="N107" s="13"/>
      <c r="O107" s="47" t="s">
        <v>881</v>
      </c>
      <c r="P107" s="37">
        <v>4</v>
      </c>
    </row>
    <row r="108" spans="1:16" ht="20.100000000000001" customHeight="1" x14ac:dyDescent="0.15">
      <c r="A108" s="15">
        <v>6</v>
      </c>
      <c r="B108" s="33" t="s">
        <v>230</v>
      </c>
      <c r="C108" s="34" t="s">
        <v>241</v>
      </c>
      <c r="D108" s="34" t="s">
        <v>120</v>
      </c>
      <c r="E108" s="20" t="s">
        <v>242</v>
      </c>
      <c r="F108" s="34">
        <v>129.5</v>
      </c>
      <c r="G108" s="34">
        <v>6</v>
      </c>
      <c r="H108" s="34">
        <f t="shared" si="15"/>
        <v>64.75</v>
      </c>
      <c r="I108" s="41">
        <f t="shared" si="16"/>
        <v>32.375</v>
      </c>
      <c r="J108" s="51">
        <v>82</v>
      </c>
      <c r="K108" s="51">
        <f t="shared" si="17"/>
        <v>41</v>
      </c>
      <c r="L108" s="36">
        <f t="shared" si="19"/>
        <v>73.375</v>
      </c>
      <c r="M108" s="39">
        <f t="shared" si="20"/>
        <v>4</v>
      </c>
      <c r="N108" s="13"/>
      <c r="O108" s="47" t="s">
        <v>881</v>
      </c>
      <c r="P108" s="37">
        <v>6</v>
      </c>
    </row>
    <row r="109" spans="1:16" ht="20.100000000000001" customHeight="1" x14ac:dyDescent="0.15">
      <c r="A109" s="15">
        <v>4</v>
      </c>
      <c r="B109" s="33" t="s">
        <v>230</v>
      </c>
      <c r="C109" s="34" t="s">
        <v>237</v>
      </c>
      <c r="D109" s="34" t="s">
        <v>19</v>
      </c>
      <c r="E109" s="20" t="s">
        <v>238</v>
      </c>
      <c r="F109" s="34">
        <v>133.5</v>
      </c>
      <c r="G109" s="34">
        <v>4</v>
      </c>
      <c r="H109" s="34">
        <f t="shared" si="15"/>
        <v>66.75</v>
      </c>
      <c r="I109" s="41">
        <f t="shared" si="16"/>
        <v>33.375</v>
      </c>
      <c r="J109" s="51">
        <v>79.2</v>
      </c>
      <c r="K109" s="51">
        <f t="shared" si="17"/>
        <v>39.6</v>
      </c>
      <c r="L109" s="36">
        <f t="shared" si="19"/>
        <v>72.974999999999994</v>
      </c>
      <c r="M109" s="39">
        <f t="shared" si="20"/>
        <v>5</v>
      </c>
      <c r="N109" s="13"/>
      <c r="O109" s="47" t="s">
        <v>881</v>
      </c>
      <c r="P109" s="37">
        <v>1</v>
      </c>
    </row>
    <row r="110" spans="1:16" ht="20.100000000000001" customHeight="1" x14ac:dyDescent="0.15">
      <c r="A110" s="15">
        <v>8</v>
      </c>
      <c r="B110" s="33" t="s">
        <v>230</v>
      </c>
      <c r="C110" s="34" t="s">
        <v>245</v>
      </c>
      <c r="D110" s="34" t="s">
        <v>19</v>
      </c>
      <c r="E110" s="20" t="s">
        <v>246</v>
      </c>
      <c r="F110" s="34">
        <v>115.5</v>
      </c>
      <c r="G110" s="34">
        <v>8</v>
      </c>
      <c r="H110" s="34">
        <f t="shared" si="15"/>
        <v>57.75</v>
      </c>
      <c r="I110" s="41">
        <f t="shared" si="16"/>
        <v>28.875</v>
      </c>
      <c r="J110" s="51">
        <v>79.8</v>
      </c>
      <c r="K110" s="51">
        <f t="shared" si="17"/>
        <v>39.9</v>
      </c>
      <c r="L110" s="36">
        <f t="shared" si="19"/>
        <v>68.775000000000006</v>
      </c>
      <c r="M110" s="39">
        <f t="shared" si="20"/>
        <v>6</v>
      </c>
      <c r="N110" s="13"/>
      <c r="O110" s="47" t="s">
        <v>881</v>
      </c>
      <c r="P110" s="37">
        <v>2</v>
      </c>
    </row>
    <row r="111" spans="1:16" ht="20.100000000000001" customHeight="1" x14ac:dyDescent="0.15">
      <c r="A111" s="15">
        <v>5</v>
      </c>
      <c r="B111" s="33" t="s">
        <v>230</v>
      </c>
      <c r="C111" s="34" t="s">
        <v>239</v>
      </c>
      <c r="D111" s="34" t="s">
        <v>120</v>
      </c>
      <c r="E111" s="20" t="s">
        <v>240</v>
      </c>
      <c r="F111" s="34">
        <v>131</v>
      </c>
      <c r="G111" s="34">
        <v>5</v>
      </c>
      <c r="H111" s="34">
        <f t="shared" si="15"/>
        <v>65.5</v>
      </c>
      <c r="I111" s="41">
        <f t="shared" si="16"/>
        <v>32.75</v>
      </c>
      <c r="J111" s="51"/>
      <c r="K111" s="51">
        <f t="shared" si="17"/>
        <v>0</v>
      </c>
      <c r="L111" s="36">
        <f t="shared" si="19"/>
        <v>32.75</v>
      </c>
      <c r="M111" s="39">
        <f t="shared" si="20"/>
        <v>7</v>
      </c>
      <c r="N111" s="13" t="s">
        <v>882</v>
      </c>
      <c r="O111" s="47" t="s">
        <v>881</v>
      </c>
      <c r="P111" s="37"/>
    </row>
    <row r="112" spans="1:16" ht="20.100000000000001" customHeight="1" x14ac:dyDescent="0.15">
      <c r="A112" s="15">
        <v>7</v>
      </c>
      <c r="B112" s="33" t="s">
        <v>230</v>
      </c>
      <c r="C112" s="34" t="s">
        <v>243</v>
      </c>
      <c r="D112" s="34" t="s">
        <v>120</v>
      </c>
      <c r="E112" s="20" t="s">
        <v>244</v>
      </c>
      <c r="F112" s="34">
        <v>117.5</v>
      </c>
      <c r="G112" s="34">
        <v>7</v>
      </c>
      <c r="H112" s="34">
        <f t="shared" si="15"/>
        <v>58.75</v>
      </c>
      <c r="I112" s="41">
        <f t="shared" si="16"/>
        <v>29.375</v>
      </c>
      <c r="J112" s="51"/>
      <c r="K112" s="51">
        <f t="shared" si="17"/>
        <v>0</v>
      </c>
      <c r="L112" s="36">
        <f t="shared" si="19"/>
        <v>29.375</v>
      </c>
      <c r="M112" s="39">
        <f t="shared" si="20"/>
        <v>8</v>
      </c>
      <c r="N112" s="13" t="s">
        <v>882</v>
      </c>
      <c r="O112" s="47" t="s">
        <v>881</v>
      </c>
      <c r="P112" s="37"/>
    </row>
    <row r="113" spans="1:16" ht="20.100000000000001" customHeight="1" x14ac:dyDescent="0.15">
      <c r="A113" s="15">
        <v>1</v>
      </c>
      <c r="B113" s="33" t="s">
        <v>247</v>
      </c>
      <c r="C113" s="34" t="s">
        <v>248</v>
      </c>
      <c r="D113" s="34" t="s">
        <v>19</v>
      </c>
      <c r="E113" s="20" t="s">
        <v>249</v>
      </c>
      <c r="F113" s="34">
        <v>161</v>
      </c>
      <c r="G113" s="34">
        <v>1</v>
      </c>
      <c r="H113" s="34">
        <f t="shared" si="15"/>
        <v>80.5</v>
      </c>
      <c r="I113" s="41">
        <f t="shared" si="16"/>
        <v>40.25</v>
      </c>
      <c r="J113" s="51">
        <v>86.6</v>
      </c>
      <c r="K113" s="51">
        <f t="shared" si="17"/>
        <v>43.3</v>
      </c>
      <c r="L113" s="36">
        <f t="shared" si="19"/>
        <v>83.55</v>
      </c>
      <c r="M113" s="39">
        <f t="shared" ref="M113:M118" si="21">RANK(L113,L$113:L$118)</f>
        <v>1</v>
      </c>
      <c r="N113" s="13"/>
      <c r="O113" s="47" t="s">
        <v>881</v>
      </c>
      <c r="P113" s="37">
        <v>2</v>
      </c>
    </row>
    <row r="114" spans="1:16" ht="20.100000000000001" customHeight="1" x14ac:dyDescent="0.15">
      <c r="A114" s="15">
        <v>2</v>
      </c>
      <c r="B114" s="33" t="s">
        <v>247</v>
      </c>
      <c r="C114" s="34" t="s">
        <v>250</v>
      </c>
      <c r="D114" s="34" t="s">
        <v>19</v>
      </c>
      <c r="E114" s="20" t="s">
        <v>251</v>
      </c>
      <c r="F114" s="34">
        <v>146.5</v>
      </c>
      <c r="G114" s="34">
        <v>2</v>
      </c>
      <c r="H114" s="34">
        <f t="shared" si="15"/>
        <v>73.25</v>
      </c>
      <c r="I114" s="41">
        <f t="shared" si="16"/>
        <v>36.625</v>
      </c>
      <c r="J114" s="51">
        <v>85.8</v>
      </c>
      <c r="K114" s="51">
        <f t="shared" si="17"/>
        <v>42.9</v>
      </c>
      <c r="L114" s="36">
        <f t="shared" si="19"/>
        <v>79.525000000000006</v>
      </c>
      <c r="M114" s="39">
        <f t="shared" si="21"/>
        <v>2</v>
      </c>
      <c r="N114" s="13"/>
      <c r="O114" s="47" t="s">
        <v>881</v>
      </c>
      <c r="P114" s="37">
        <v>4</v>
      </c>
    </row>
    <row r="115" spans="1:16" ht="20.100000000000001" customHeight="1" x14ac:dyDescent="0.15">
      <c r="A115" s="15">
        <v>3</v>
      </c>
      <c r="B115" s="33" t="s">
        <v>247</v>
      </c>
      <c r="C115" s="34" t="s">
        <v>252</v>
      </c>
      <c r="D115" s="34" t="s">
        <v>19</v>
      </c>
      <c r="E115" s="20" t="s">
        <v>253</v>
      </c>
      <c r="F115" s="34">
        <v>133.5</v>
      </c>
      <c r="G115" s="34">
        <v>3</v>
      </c>
      <c r="H115" s="34">
        <f t="shared" si="15"/>
        <v>66.75</v>
      </c>
      <c r="I115" s="41">
        <f t="shared" si="16"/>
        <v>33.375</v>
      </c>
      <c r="J115" s="51">
        <v>82.4</v>
      </c>
      <c r="K115" s="51">
        <f t="shared" si="17"/>
        <v>41.2</v>
      </c>
      <c r="L115" s="36">
        <f t="shared" si="19"/>
        <v>74.575000000000003</v>
      </c>
      <c r="M115" s="39">
        <f t="shared" si="21"/>
        <v>3</v>
      </c>
      <c r="N115" s="13"/>
      <c r="O115" s="47" t="s">
        <v>881</v>
      </c>
      <c r="P115" s="37">
        <v>3</v>
      </c>
    </row>
    <row r="116" spans="1:16" ht="20.100000000000001" customHeight="1" x14ac:dyDescent="0.15">
      <c r="A116" s="15">
        <v>4</v>
      </c>
      <c r="B116" s="33" t="s">
        <v>247</v>
      </c>
      <c r="C116" s="48" t="s">
        <v>254</v>
      </c>
      <c r="D116" s="34" t="s">
        <v>19</v>
      </c>
      <c r="E116" s="49" t="s">
        <v>255</v>
      </c>
      <c r="F116" s="42">
        <v>125</v>
      </c>
      <c r="G116" s="34">
        <v>4</v>
      </c>
      <c r="H116" s="34">
        <f t="shared" si="15"/>
        <v>62.5</v>
      </c>
      <c r="I116" s="41">
        <f t="shared" si="16"/>
        <v>31.25</v>
      </c>
      <c r="J116" s="51">
        <v>82.2</v>
      </c>
      <c r="K116" s="51">
        <f t="shared" si="17"/>
        <v>41.1</v>
      </c>
      <c r="L116" s="36">
        <f t="shared" si="19"/>
        <v>72.349999999999994</v>
      </c>
      <c r="M116" s="39">
        <f t="shared" si="21"/>
        <v>4</v>
      </c>
      <c r="N116" s="45" t="s">
        <v>98</v>
      </c>
      <c r="O116" s="47" t="s">
        <v>881</v>
      </c>
      <c r="P116" s="37">
        <v>5</v>
      </c>
    </row>
    <row r="117" spans="1:16" ht="20.100000000000001" customHeight="1" x14ac:dyDescent="0.15">
      <c r="A117" s="15">
        <v>5</v>
      </c>
      <c r="B117" s="33" t="s">
        <v>247</v>
      </c>
      <c r="C117" s="34" t="s">
        <v>256</v>
      </c>
      <c r="D117" s="34" t="s">
        <v>19</v>
      </c>
      <c r="E117" s="20" t="s">
        <v>257</v>
      </c>
      <c r="F117" s="34">
        <v>109.5</v>
      </c>
      <c r="G117" s="34">
        <v>5</v>
      </c>
      <c r="H117" s="34">
        <f t="shared" si="15"/>
        <v>54.75</v>
      </c>
      <c r="I117" s="41">
        <f t="shared" si="16"/>
        <v>27.375</v>
      </c>
      <c r="J117" s="52">
        <v>78.2</v>
      </c>
      <c r="K117" s="51">
        <f t="shared" si="17"/>
        <v>39.1</v>
      </c>
      <c r="L117" s="36">
        <f t="shared" si="19"/>
        <v>66.474999999999994</v>
      </c>
      <c r="M117" s="39">
        <f t="shared" si="21"/>
        <v>5</v>
      </c>
      <c r="N117" s="34" t="s">
        <v>98</v>
      </c>
      <c r="O117" s="47" t="s">
        <v>881</v>
      </c>
      <c r="P117" s="37">
        <v>1</v>
      </c>
    </row>
    <row r="118" spans="1:16" ht="20.100000000000001" customHeight="1" x14ac:dyDescent="0.15">
      <c r="A118" s="15">
        <v>6</v>
      </c>
      <c r="B118" s="33" t="s">
        <v>247</v>
      </c>
      <c r="C118" s="45" t="s">
        <v>258</v>
      </c>
      <c r="D118" s="34" t="s">
        <v>19</v>
      </c>
      <c r="E118" s="46" t="s">
        <v>259</v>
      </c>
      <c r="F118" s="45">
        <v>104</v>
      </c>
      <c r="G118" s="34">
        <v>6</v>
      </c>
      <c r="H118" s="34">
        <f t="shared" si="15"/>
        <v>52</v>
      </c>
      <c r="I118" s="41">
        <f t="shared" si="16"/>
        <v>26</v>
      </c>
      <c r="J118" s="51">
        <v>75.599999999999994</v>
      </c>
      <c r="K118" s="51">
        <f t="shared" si="17"/>
        <v>37.799999999999997</v>
      </c>
      <c r="L118" s="36">
        <f t="shared" si="19"/>
        <v>63.8</v>
      </c>
      <c r="M118" s="39">
        <f t="shared" si="21"/>
        <v>6</v>
      </c>
      <c r="N118" s="13"/>
      <c r="O118" s="47" t="s">
        <v>881</v>
      </c>
      <c r="P118" s="37">
        <v>6</v>
      </c>
    </row>
    <row r="119" spans="1:16" ht="20.100000000000001" customHeight="1" x14ac:dyDescent="0.15">
      <c r="A119" s="15">
        <v>1</v>
      </c>
      <c r="B119" s="33" t="s">
        <v>260</v>
      </c>
      <c r="C119" s="34" t="s">
        <v>261</v>
      </c>
      <c r="D119" s="34" t="s">
        <v>120</v>
      </c>
      <c r="E119" s="20" t="s">
        <v>262</v>
      </c>
      <c r="F119" s="34">
        <v>143</v>
      </c>
      <c r="G119" s="34">
        <v>1</v>
      </c>
      <c r="H119" s="34">
        <f t="shared" si="15"/>
        <v>71.5</v>
      </c>
      <c r="I119" s="41">
        <f t="shared" si="16"/>
        <v>35.75</v>
      </c>
      <c r="J119" s="51">
        <v>87</v>
      </c>
      <c r="K119" s="51">
        <f t="shared" si="17"/>
        <v>43.5</v>
      </c>
      <c r="L119" s="36">
        <f t="shared" si="19"/>
        <v>79.25</v>
      </c>
      <c r="M119" s="39">
        <f t="shared" ref="M119:M124" si="22">RANK(L119,L$119:L$124)</f>
        <v>1</v>
      </c>
      <c r="N119" s="31"/>
      <c r="O119" s="47" t="s">
        <v>881</v>
      </c>
      <c r="P119" s="37">
        <v>3</v>
      </c>
    </row>
    <row r="120" spans="1:16" ht="20.100000000000001" customHeight="1" x14ac:dyDescent="0.15">
      <c r="A120" s="15">
        <v>2</v>
      </c>
      <c r="B120" s="33" t="s">
        <v>260</v>
      </c>
      <c r="C120" s="34" t="s">
        <v>263</v>
      </c>
      <c r="D120" s="34" t="s">
        <v>19</v>
      </c>
      <c r="E120" s="20" t="s">
        <v>264</v>
      </c>
      <c r="F120" s="34">
        <v>140</v>
      </c>
      <c r="G120" s="34">
        <v>2</v>
      </c>
      <c r="H120" s="34">
        <f t="shared" si="15"/>
        <v>70</v>
      </c>
      <c r="I120" s="41">
        <f t="shared" si="16"/>
        <v>35</v>
      </c>
      <c r="J120" s="51">
        <v>85.2</v>
      </c>
      <c r="K120" s="51">
        <f t="shared" si="17"/>
        <v>42.6</v>
      </c>
      <c r="L120" s="36">
        <f t="shared" si="19"/>
        <v>77.599999999999994</v>
      </c>
      <c r="M120" s="39">
        <f t="shared" si="22"/>
        <v>2</v>
      </c>
      <c r="N120" s="31"/>
      <c r="O120" s="47" t="s">
        <v>881</v>
      </c>
      <c r="P120" s="37">
        <v>6</v>
      </c>
    </row>
    <row r="121" spans="1:16" ht="20.100000000000001" customHeight="1" x14ac:dyDescent="0.15">
      <c r="A121" s="15">
        <v>3</v>
      </c>
      <c r="B121" s="33" t="s">
        <v>260</v>
      </c>
      <c r="C121" s="34" t="s">
        <v>265</v>
      </c>
      <c r="D121" s="34" t="s">
        <v>19</v>
      </c>
      <c r="E121" s="20" t="s">
        <v>266</v>
      </c>
      <c r="F121" s="34">
        <v>134</v>
      </c>
      <c r="G121" s="34">
        <v>3</v>
      </c>
      <c r="H121" s="34">
        <f t="shared" si="15"/>
        <v>67</v>
      </c>
      <c r="I121" s="41">
        <f t="shared" si="16"/>
        <v>33.5</v>
      </c>
      <c r="J121" s="51">
        <v>84.6</v>
      </c>
      <c r="K121" s="51">
        <f t="shared" si="17"/>
        <v>42.3</v>
      </c>
      <c r="L121" s="36">
        <f t="shared" si="19"/>
        <v>75.8</v>
      </c>
      <c r="M121" s="39">
        <f t="shared" si="22"/>
        <v>3</v>
      </c>
      <c r="N121" s="31"/>
      <c r="O121" s="47" t="s">
        <v>881</v>
      </c>
      <c r="P121" s="37">
        <v>2</v>
      </c>
    </row>
    <row r="122" spans="1:16" ht="20.100000000000001" customHeight="1" x14ac:dyDescent="0.15">
      <c r="A122" s="15">
        <v>5</v>
      </c>
      <c r="B122" s="33" t="s">
        <v>260</v>
      </c>
      <c r="C122" s="34" t="s">
        <v>269</v>
      </c>
      <c r="D122" s="34" t="s">
        <v>19</v>
      </c>
      <c r="E122" s="20" t="s">
        <v>270</v>
      </c>
      <c r="F122" s="34">
        <v>131</v>
      </c>
      <c r="G122" s="34">
        <v>5</v>
      </c>
      <c r="H122" s="34">
        <f t="shared" si="15"/>
        <v>65.5</v>
      </c>
      <c r="I122" s="41">
        <f t="shared" si="16"/>
        <v>32.75</v>
      </c>
      <c r="J122" s="51">
        <v>79.8</v>
      </c>
      <c r="K122" s="51">
        <f t="shared" si="17"/>
        <v>39.9</v>
      </c>
      <c r="L122" s="36">
        <f t="shared" si="19"/>
        <v>72.650000000000006</v>
      </c>
      <c r="M122" s="39">
        <f t="shared" si="22"/>
        <v>4</v>
      </c>
      <c r="N122" s="31"/>
      <c r="O122" s="47" t="s">
        <v>881</v>
      </c>
      <c r="P122" s="37">
        <v>1</v>
      </c>
    </row>
    <row r="123" spans="1:16" ht="20.100000000000001" customHeight="1" x14ac:dyDescent="0.15">
      <c r="A123" s="15">
        <v>4</v>
      </c>
      <c r="B123" s="33" t="s">
        <v>260</v>
      </c>
      <c r="C123" s="34" t="s">
        <v>267</v>
      </c>
      <c r="D123" s="34" t="s">
        <v>19</v>
      </c>
      <c r="E123" s="20" t="s">
        <v>268</v>
      </c>
      <c r="F123" s="34">
        <v>131.5</v>
      </c>
      <c r="G123" s="34">
        <v>4</v>
      </c>
      <c r="H123" s="34">
        <f t="shared" si="15"/>
        <v>65.75</v>
      </c>
      <c r="I123" s="41">
        <f t="shared" si="16"/>
        <v>32.875</v>
      </c>
      <c r="J123" s="51">
        <v>79</v>
      </c>
      <c r="K123" s="51">
        <f t="shared" si="17"/>
        <v>39.5</v>
      </c>
      <c r="L123" s="36">
        <f t="shared" si="19"/>
        <v>72.375</v>
      </c>
      <c r="M123" s="39">
        <f t="shared" si="22"/>
        <v>5</v>
      </c>
      <c r="N123" s="31"/>
      <c r="O123" s="47" t="s">
        <v>881</v>
      </c>
      <c r="P123" s="37">
        <v>4</v>
      </c>
    </row>
    <row r="124" spans="1:16" ht="20.100000000000001" customHeight="1" x14ac:dyDescent="0.15">
      <c r="A124" s="15">
        <v>6</v>
      </c>
      <c r="B124" s="33" t="s">
        <v>260</v>
      </c>
      <c r="C124" s="34" t="s">
        <v>271</v>
      </c>
      <c r="D124" s="34" t="s">
        <v>19</v>
      </c>
      <c r="E124" s="20" t="s">
        <v>272</v>
      </c>
      <c r="F124" s="34">
        <v>117.5</v>
      </c>
      <c r="G124" s="34">
        <v>6</v>
      </c>
      <c r="H124" s="34">
        <f t="shared" si="15"/>
        <v>58.75</v>
      </c>
      <c r="I124" s="41">
        <f t="shared" si="16"/>
        <v>29.375</v>
      </c>
      <c r="J124" s="51">
        <v>74.2</v>
      </c>
      <c r="K124" s="51">
        <f t="shared" si="17"/>
        <v>37.1</v>
      </c>
      <c r="L124" s="36">
        <f t="shared" si="19"/>
        <v>66.474999999999994</v>
      </c>
      <c r="M124" s="39">
        <f t="shared" si="22"/>
        <v>6</v>
      </c>
      <c r="N124" s="31"/>
      <c r="O124" s="47" t="s">
        <v>881</v>
      </c>
      <c r="P124" s="37">
        <v>5</v>
      </c>
    </row>
    <row r="125" spans="1:16" ht="20.100000000000001" customHeight="1" x14ac:dyDescent="0.15">
      <c r="A125" s="15">
        <v>1</v>
      </c>
      <c r="B125" s="33" t="s">
        <v>273</v>
      </c>
      <c r="C125" s="34" t="s">
        <v>274</v>
      </c>
      <c r="D125" s="34" t="s">
        <v>120</v>
      </c>
      <c r="E125" s="20" t="s">
        <v>275</v>
      </c>
      <c r="F125" s="34">
        <v>153</v>
      </c>
      <c r="G125" s="34">
        <v>1</v>
      </c>
      <c r="H125" s="34">
        <f t="shared" si="15"/>
        <v>76.5</v>
      </c>
      <c r="I125" s="41">
        <f t="shared" si="16"/>
        <v>38.25</v>
      </c>
      <c r="J125" s="51">
        <v>90</v>
      </c>
      <c r="K125" s="51">
        <f t="shared" si="17"/>
        <v>45</v>
      </c>
      <c r="L125" s="36">
        <f t="shared" si="19"/>
        <v>83.25</v>
      </c>
      <c r="M125" s="39">
        <f t="shared" ref="M125:M131" si="23">RANK(L125,L$125:L$131)</f>
        <v>1</v>
      </c>
      <c r="N125" s="31"/>
      <c r="O125" s="47" t="s">
        <v>881</v>
      </c>
      <c r="P125" s="37">
        <v>6</v>
      </c>
    </row>
    <row r="126" spans="1:16" ht="20.100000000000001" customHeight="1" x14ac:dyDescent="0.15">
      <c r="A126" s="15">
        <v>2</v>
      </c>
      <c r="B126" s="33" t="s">
        <v>273</v>
      </c>
      <c r="C126" s="34" t="s">
        <v>276</v>
      </c>
      <c r="D126" s="34" t="s">
        <v>19</v>
      </c>
      <c r="E126" s="20" t="s">
        <v>277</v>
      </c>
      <c r="F126" s="34">
        <v>140.5</v>
      </c>
      <c r="G126" s="34">
        <v>2</v>
      </c>
      <c r="H126" s="34">
        <f t="shared" si="15"/>
        <v>70.25</v>
      </c>
      <c r="I126" s="41">
        <f t="shared" si="16"/>
        <v>35.125</v>
      </c>
      <c r="J126" s="51">
        <v>87.1</v>
      </c>
      <c r="K126" s="51">
        <f t="shared" si="17"/>
        <v>43.55</v>
      </c>
      <c r="L126" s="36">
        <f t="shared" si="19"/>
        <v>78.674999999999997</v>
      </c>
      <c r="M126" s="39">
        <f t="shared" si="23"/>
        <v>2</v>
      </c>
      <c r="N126" s="31"/>
      <c r="O126" s="47" t="s">
        <v>881</v>
      </c>
      <c r="P126" s="37">
        <v>3</v>
      </c>
    </row>
    <row r="127" spans="1:16" ht="20.100000000000001" customHeight="1" x14ac:dyDescent="0.15">
      <c r="A127" s="15">
        <v>3</v>
      </c>
      <c r="B127" s="33" t="s">
        <v>273</v>
      </c>
      <c r="C127" s="34" t="s">
        <v>278</v>
      </c>
      <c r="D127" s="34" t="s">
        <v>120</v>
      </c>
      <c r="E127" s="20" t="s">
        <v>279</v>
      </c>
      <c r="F127" s="34">
        <v>135</v>
      </c>
      <c r="G127" s="34">
        <v>3</v>
      </c>
      <c r="H127" s="34">
        <f t="shared" si="15"/>
        <v>67.5</v>
      </c>
      <c r="I127" s="41">
        <f t="shared" si="16"/>
        <v>33.75</v>
      </c>
      <c r="J127" s="51">
        <v>84.5</v>
      </c>
      <c r="K127" s="51">
        <f t="shared" si="17"/>
        <v>42.25</v>
      </c>
      <c r="L127" s="36">
        <f t="shared" si="19"/>
        <v>76</v>
      </c>
      <c r="M127" s="39">
        <f t="shared" si="23"/>
        <v>3</v>
      </c>
      <c r="N127" s="31"/>
      <c r="O127" s="47" t="s">
        <v>881</v>
      </c>
      <c r="P127" s="37">
        <v>7</v>
      </c>
    </row>
    <row r="128" spans="1:16" ht="20.100000000000001" customHeight="1" x14ac:dyDescent="0.15">
      <c r="A128" s="15">
        <v>6</v>
      </c>
      <c r="B128" s="33" t="s">
        <v>273</v>
      </c>
      <c r="C128" s="34" t="s">
        <v>284</v>
      </c>
      <c r="D128" s="34" t="s">
        <v>19</v>
      </c>
      <c r="E128" s="20" t="s">
        <v>285</v>
      </c>
      <c r="F128" s="34">
        <v>115</v>
      </c>
      <c r="G128" s="34">
        <v>6</v>
      </c>
      <c r="H128" s="34">
        <f t="shared" si="15"/>
        <v>57.5</v>
      </c>
      <c r="I128" s="41">
        <f t="shared" si="16"/>
        <v>28.75</v>
      </c>
      <c r="J128" s="51">
        <v>88.3</v>
      </c>
      <c r="K128" s="51">
        <f t="shared" si="17"/>
        <v>44.15</v>
      </c>
      <c r="L128" s="36">
        <f t="shared" si="19"/>
        <v>72.900000000000006</v>
      </c>
      <c r="M128" s="39">
        <f t="shared" si="23"/>
        <v>4</v>
      </c>
      <c r="N128" s="31"/>
      <c r="O128" s="47" t="s">
        <v>881</v>
      </c>
      <c r="P128" s="37">
        <v>5</v>
      </c>
    </row>
    <row r="129" spans="1:16" ht="20.100000000000001" customHeight="1" x14ac:dyDescent="0.15">
      <c r="A129" s="15">
        <v>4</v>
      </c>
      <c r="B129" s="33" t="s">
        <v>273</v>
      </c>
      <c r="C129" s="50" t="s">
        <v>280</v>
      </c>
      <c r="D129" s="34" t="s">
        <v>120</v>
      </c>
      <c r="E129" s="20" t="s">
        <v>281</v>
      </c>
      <c r="F129" s="34">
        <v>120.5</v>
      </c>
      <c r="G129" s="34">
        <v>4</v>
      </c>
      <c r="H129" s="34">
        <f t="shared" si="15"/>
        <v>60.25</v>
      </c>
      <c r="I129" s="41">
        <f t="shared" si="16"/>
        <v>30.125</v>
      </c>
      <c r="J129" s="51">
        <v>84.1</v>
      </c>
      <c r="K129" s="51">
        <f t="shared" si="17"/>
        <v>42.05</v>
      </c>
      <c r="L129" s="36">
        <f t="shared" si="19"/>
        <v>72.174999999999997</v>
      </c>
      <c r="M129" s="39">
        <f t="shared" si="23"/>
        <v>5</v>
      </c>
      <c r="N129" s="31"/>
      <c r="O129" s="47" t="s">
        <v>881</v>
      </c>
      <c r="P129" s="37">
        <v>2</v>
      </c>
    </row>
    <row r="130" spans="1:16" ht="20.100000000000001" customHeight="1" x14ac:dyDescent="0.15">
      <c r="A130" s="15">
        <v>5</v>
      </c>
      <c r="B130" s="33" t="s">
        <v>273</v>
      </c>
      <c r="C130" s="34" t="s">
        <v>282</v>
      </c>
      <c r="D130" s="34" t="s">
        <v>120</v>
      </c>
      <c r="E130" s="20" t="s">
        <v>283</v>
      </c>
      <c r="F130" s="34">
        <v>118.5</v>
      </c>
      <c r="G130" s="34">
        <v>5</v>
      </c>
      <c r="H130" s="34">
        <f t="shared" si="15"/>
        <v>59.25</v>
      </c>
      <c r="I130" s="41">
        <f t="shared" si="16"/>
        <v>29.625</v>
      </c>
      <c r="J130" s="51">
        <v>77.2</v>
      </c>
      <c r="K130" s="51">
        <f t="shared" si="17"/>
        <v>38.6</v>
      </c>
      <c r="L130" s="36">
        <f t="shared" si="19"/>
        <v>68.224999999999994</v>
      </c>
      <c r="M130" s="39">
        <f t="shared" si="23"/>
        <v>6</v>
      </c>
      <c r="N130" s="31"/>
      <c r="O130" s="47" t="s">
        <v>881</v>
      </c>
      <c r="P130" s="37">
        <v>4</v>
      </c>
    </row>
    <row r="131" spans="1:16" ht="20.100000000000001" customHeight="1" x14ac:dyDescent="0.15">
      <c r="A131" s="15">
        <v>7</v>
      </c>
      <c r="B131" s="33" t="s">
        <v>273</v>
      </c>
      <c r="C131" s="34" t="s">
        <v>286</v>
      </c>
      <c r="D131" s="34" t="s">
        <v>19</v>
      </c>
      <c r="E131" s="20" t="s">
        <v>287</v>
      </c>
      <c r="F131" s="34">
        <v>97</v>
      </c>
      <c r="G131" s="34">
        <v>7</v>
      </c>
      <c r="H131" s="34">
        <f t="shared" si="15"/>
        <v>48.5</v>
      </c>
      <c r="I131" s="41">
        <f t="shared" si="16"/>
        <v>24.25</v>
      </c>
      <c r="J131" s="51">
        <v>68.8</v>
      </c>
      <c r="K131" s="51">
        <f t="shared" si="17"/>
        <v>34.4</v>
      </c>
      <c r="L131" s="36">
        <f t="shared" si="19"/>
        <v>58.65</v>
      </c>
      <c r="M131" s="39">
        <f t="shared" si="23"/>
        <v>7</v>
      </c>
      <c r="N131" s="31"/>
      <c r="O131" s="47" t="s">
        <v>881</v>
      </c>
      <c r="P131" s="37">
        <v>1</v>
      </c>
    </row>
    <row r="132" spans="1:16" ht="20.100000000000001" customHeight="1" x14ac:dyDescent="0.15">
      <c r="A132" s="33">
        <v>3</v>
      </c>
      <c r="B132" s="34" t="s">
        <v>288</v>
      </c>
      <c r="C132" s="34" t="s">
        <v>292</v>
      </c>
      <c r="D132" s="20" t="s">
        <v>19</v>
      </c>
      <c r="E132" s="34" t="s">
        <v>293</v>
      </c>
      <c r="F132" s="34">
        <v>145</v>
      </c>
      <c r="G132" s="34">
        <v>3</v>
      </c>
      <c r="H132" s="34">
        <f t="shared" si="15"/>
        <v>72.5</v>
      </c>
      <c r="I132" s="41">
        <f t="shared" si="16"/>
        <v>36.25</v>
      </c>
      <c r="J132" s="51">
        <v>90.4</v>
      </c>
      <c r="K132" s="51">
        <f t="shared" si="17"/>
        <v>45.2</v>
      </c>
      <c r="L132" s="36">
        <f t="shared" ref="L132:L139" si="24">I132+K132</f>
        <v>81.45</v>
      </c>
      <c r="M132" s="39">
        <f t="shared" ref="M132:M139" si="25">RANK(L132,L$132:L$139)</f>
        <v>1</v>
      </c>
      <c r="N132" s="34"/>
      <c r="O132" s="47" t="s">
        <v>881</v>
      </c>
      <c r="P132" s="37">
        <v>8</v>
      </c>
    </row>
    <row r="133" spans="1:16" ht="20.100000000000001" customHeight="1" x14ac:dyDescent="0.15">
      <c r="A133" s="33">
        <v>2</v>
      </c>
      <c r="B133" s="34" t="s">
        <v>288</v>
      </c>
      <c r="C133" s="34" t="s">
        <v>124</v>
      </c>
      <c r="D133" s="20" t="s">
        <v>19</v>
      </c>
      <c r="E133" s="34" t="s">
        <v>291</v>
      </c>
      <c r="F133" s="34">
        <v>147</v>
      </c>
      <c r="G133" s="34">
        <v>2</v>
      </c>
      <c r="H133" s="34">
        <f t="shared" si="15"/>
        <v>73.5</v>
      </c>
      <c r="I133" s="41">
        <f t="shared" si="16"/>
        <v>36.75</v>
      </c>
      <c r="J133" s="51">
        <v>83.8</v>
      </c>
      <c r="K133" s="51">
        <f t="shared" si="17"/>
        <v>41.9</v>
      </c>
      <c r="L133" s="36">
        <f t="shared" si="24"/>
        <v>78.650000000000006</v>
      </c>
      <c r="M133" s="39">
        <f t="shared" si="25"/>
        <v>2</v>
      </c>
      <c r="N133" s="34"/>
      <c r="O133" s="47" t="s">
        <v>881</v>
      </c>
      <c r="P133" s="37">
        <v>7</v>
      </c>
    </row>
    <row r="134" spans="1:16" ht="20.100000000000001" customHeight="1" x14ac:dyDescent="0.15">
      <c r="A134" s="33">
        <v>4</v>
      </c>
      <c r="B134" s="34" t="s">
        <v>288</v>
      </c>
      <c r="C134" s="34" t="s">
        <v>294</v>
      </c>
      <c r="D134" s="20" t="s">
        <v>19</v>
      </c>
      <c r="E134" s="34" t="s">
        <v>295</v>
      </c>
      <c r="F134" s="34">
        <v>138.5</v>
      </c>
      <c r="G134" s="34">
        <v>4</v>
      </c>
      <c r="H134" s="34">
        <f t="shared" si="15"/>
        <v>69.25</v>
      </c>
      <c r="I134" s="41">
        <f t="shared" si="16"/>
        <v>34.625</v>
      </c>
      <c r="J134" s="51">
        <v>76.2</v>
      </c>
      <c r="K134" s="51">
        <f t="shared" si="17"/>
        <v>38.1</v>
      </c>
      <c r="L134" s="36">
        <f t="shared" si="24"/>
        <v>72.724999999999994</v>
      </c>
      <c r="M134" s="39">
        <f t="shared" si="25"/>
        <v>3</v>
      </c>
      <c r="N134" s="34"/>
      <c r="O134" s="47" t="s">
        <v>881</v>
      </c>
      <c r="P134" s="37">
        <v>1</v>
      </c>
    </row>
    <row r="135" spans="1:16" ht="20.100000000000001" customHeight="1" x14ac:dyDescent="0.15">
      <c r="A135" s="33">
        <v>5</v>
      </c>
      <c r="B135" s="34" t="s">
        <v>288</v>
      </c>
      <c r="C135" s="34" t="s">
        <v>296</v>
      </c>
      <c r="D135" s="20" t="s">
        <v>120</v>
      </c>
      <c r="E135" s="34" t="s">
        <v>297</v>
      </c>
      <c r="F135" s="34">
        <v>131</v>
      </c>
      <c r="G135" s="34">
        <v>5</v>
      </c>
      <c r="H135" s="34">
        <f t="shared" si="15"/>
        <v>65.5</v>
      </c>
      <c r="I135" s="41">
        <f t="shared" si="16"/>
        <v>32.75</v>
      </c>
      <c r="J135" s="51">
        <v>78</v>
      </c>
      <c r="K135" s="51">
        <f t="shared" si="17"/>
        <v>39</v>
      </c>
      <c r="L135" s="36">
        <f t="shared" si="24"/>
        <v>71.75</v>
      </c>
      <c r="M135" s="39">
        <f t="shared" si="25"/>
        <v>4</v>
      </c>
      <c r="N135" s="34"/>
      <c r="O135" s="47" t="s">
        <v>881</v>
      </c>
      <c r="P135" s="37">
        <v>5</v>
      </c>
    </row>
    <row r="136" spans="1:16" ht="20.100000000000001" customHeight="1" x14ac:dyDescent="0.15">
      <c r="A136" s="33">
        <v>6</v>
      </c>
      <c r="B136" s="34" t="s">
        <v>288</v>
      </c>
      <c r="C136" s="34" t="s">
        <v>298</v>
      </c>
      <c r="D136" s="20" t="s">
        <v>120</v>
      </c>
      <c r="E136" s="34" t="s">
        <v>299</v>
      </c>
      <c r="F136" s="34">
        <v>123</v>
      </c>
      <c r="G136" s="34">
        <v>6</v>
      </c>
      <c r="H136" s="34">
        <f t="shared" si="15"/>
        <v>61.5</v>
      </c>
      <c r="I136" s="41">
        <f t="shared" si="16"/>
        <v>30.75</v>
      </c>
      <c r="J136" s="51">
        <v>78.8</v>
      </c>
      <c r="K136" s="51">
        <f t="shared" si="17"/>
        <v>39.4</v>
      </c>
      <c r="L136" s="36">
        <f t="shared" si="24"/>
        <v>70.150000000000006</v>
      </c>
      <c r="M136" s="39">
        <f t="shared" si="25"/>
        <v>5</v>
      </c>
      <c r="N136" s="34"/>
      <c r="O136" s="47" t="s">
        <v>881</v>
      </c>
      <c r="P136" s="37">
        <v>4</v>
      </c>
    </row>
    <row r="137" spans="1:16" ht="20.100000000000001" customHeight="1" x14ac:dyDescent="0.15">
      <c r="A137" s="33">
        <v>1</v>
      </c>
      <c r="B137" s="34" t="s">
        <v>288</v>
      </c>
      <c r="C137" s="34" t="s">
        <v>289</v>
      </c>
      <c r="D137" s="20" t="s">
        <v>120</v>
      </c>
      <c r="E137" s="34" t="s">
        <v>290</v>
      </c>
      <c r="F137" s="34">
        <v>147.5</v>
      </c>
      <c r="G137" s="34">
        <v>1</v>
      </c>
      <c r="H137" s="34">
        <f t="shared" si="15"/>
        <v>73.75</v>
      </c>
      <c r="I137" s="41">
        <f t="shared" si="16"/>
        <v>36.875</v>
      </c>
      <c r="J137" s="51">
        <v>65.2</v>
      </c>
      <c r="K137" s="51">
        <f t="shared" si="17"/>
        <v>32.6</v>
      </c>
      <c r="L137" s="36">
        <f t="shared" si="24"/>
        <v>69.474999999999994</v>
      </c>
      <c r="M137" s="39">
        <f t="shared" si="25"/>
        <v>6</v>
      </c>
      <c r="N137" s="34"/>
      <c r="O137" s="47" t="s">
        <v>881</v>
      </c>
      <c r="P137" s="37">
        <v>2</v>
      </c>
    </row>
    <row r="138" spans="1:16" ht="20.100000000000001" customHeight="1" x14ac:dyDescent="0.15">
      <c r="A138" s="33">
        <v>7</v>
      </c>
      <c r="B138" s="34" t="s">
        <v>288</v>
      </c>
      <c r="C138" s="34" t="s">
        <v>300</v>
      </c>
      <c r="D138" s="20" t="s">
        <v>120</v>
      </c>
      <c r="E138" s="34" t="s">
        <v>301</v>
      </c>
      <c r="F138" s="34">
        <v>120.5</v>
      </c>
      <c r="G138" s="34">
        <v>10</v>
      </c>
      <c r="H138" s="34">
        <f t="shared" si="15"/>
        <v>60.25</v>
      </c>
      <c r="I138" s="41">
        <f t="shared" si="16"/>
        <v>30.125</v>
      </c>
      <c r="J138" s="51">
        <v>65.2</v>
      </c>
      <c r="K138" s="51">
        <f t="shared" si="17"/>
        <v>32.6</v>
      </c>
      <c r="L138" s="36">
        <f t="shared" si="24"/>
        <v>62.725000000000001</v>
      </c>
      <c r="M138" s="39">
        <f t="shared" si="25"/>
        <v>7</v>
      </c>
      <c r="N138" s="34" t="s">
        <v>84</v>
      </c>
      <c r="O138" s="47" t="s">
        <v>881</v>
      </c>
      <c r="P138" s="37">
        <v>3</v>
      </c>
    </row>
    <row r="139" spans="1:16" ht="20.100000000000001" customHeight="1" x14ac:dyDescent="0.15">
      <c r="A139" s="33">
        <v>8</v>
      </c>
      <c r="B139" s="34" t="s">
        <v>288</v>
      </c>
      <c r="C139" s="34" t="s">
        <v>302</v>
      </c>
      <c r="D139" s="20" t="s">
        <v>19</v>
      </c>
      <c r="E139" s="34" t="s">
        <v>303</v>
      </c>
      <c r="F139" s="34">
        <v>95</v>
      </c>
      <c r="G139" s="34">
        <v>12</v>
      </c>
      <c r="H139" s="34">
        <f t="shared" si="15"/>
        <v>47.5</v>
      </c>
      <c r="I139" s="41">
        <f t="shared" si="16"/>
        <v>23.75</v>
      </c>
      <c r="J139" s="51">
        <v>72.2</v>
      </c>
      <c r="K139" s="51">
        <f t="shared" si="17"/>
        <v>36.1</v>
      </c>
      <c r="L139" s="36">
        <f t="shared" si="24"/>
        <v>59.85</v>
      </c>
      <c r="M139" s="39">
        <f t="shared" si="25"/>
        <v>8</v>
      </c>
      <c r="N139" s="34" t="s">
        <v>84</v>
      </c>
      <c r="O139" s="47" t="s">
        <v>881</v>
      </c>
      <c r="P139" s="37">
        <v>6</v>
      </c>
    </row>
  </sheetData>
  <mergeCells count="13">
    <mergeCell ref="J2:K2"/>
    <mergeCell ref="A2:A3"/>
    <mergeCell ref="B2:B3"/>
    <mergeCell ref="C2:C3"/>
    <mergeCell ref="D2:D3"/>
    <mergeCell ref="E2:E3"/>
    <mergeCell ref="A1:P1"/>
    <mergeCell ref="L2:L3"/>
    <mergeCell ref="M2:M3"/>
    <mergeCell ref="N2:N3"/>
    <mergeCell ref="P2:P3"/>
    <mergeCell ref="O2:O3"/>
    <mergeCell ref="F2:I2"/>
  </mergeCells>
  <phoneticPr fontId="7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T73"/>
  <sheetViews>
    <sheetView workbookViewId="0">
      <pane xSplit="3" ySplit="3" topLeftCell="D13" activePane="bottomRight" state="frozen"/>
      <selection pane="topRight" activeCell="D1" sqref="D1"/>
      <selection pane="bottomLeft" activeCell="A4" sqref="A4"/>
      <selection pane="bottomRight" activeCell="F29" sqref="F29"/>
    </sheetView>
  </sheetViews>
  <sheetFormatPr defaultColWidth="9" defaultRowHeight="14.25" x14ac:dyDescent="0.15"/>
  <cols>
    <col min="1" max="1" width="3.25" style="1" customWidth="1"/>
    <col min="2" max="2" width="9" style="1" customWidth="1"/>
    <col min="3" max="3" width="10.625" style="1" customWidth="1"/>
    <col min="4" max="4" width="4.75" style="1" customWidth="1"/>
    <col min="5" max="5" width="15.875" style="2" hidden="1" customWidth="1"/>
    <col min="6" max="6" width="9.875" style="1" customWidth="1"/>
    <col min="7" max="7" width="7" style="1" customWidth="1"/>
    <col min="8" max="8" width="8" style="3" customWidth="1"/>
    <col min="9" max="9" width="8.5" style="3" customWidth="1"/>
    <col min="10" max="10" width="7.25" style="3" customWidth="1"/>
    <col min="11" max="11" width="8.625" style="3" customWidth="1"/>
    <col min="12" max="12" width="7.625" style="2" customWidth="1"/>
    <col min="13" max="13" width="8.5" style="2" customWidth="1"/>
    <col min="14" max="14" width="8" style="3" customWidth="1"/>
    <col min="15" max="15" width="7" style="2" customWidth="1"/>
    <col min="16" max="16" width="5.25" style="2" customWidth="1"/>
    <col min="17" max="17" width="10.375" style="4" hidden="1" customWidth="1"/>
    <col min="18" max="18" width="5.5" style="5" customWidth="1"/>
    <col min="19" max="19" width="6.75" style="21" customWidth="1"/>
    <col min="20" max="20" width="6.625" style="21" customWidth="1"/>
  </cols>
  <sheetData>
    <row r="1" spans="1:20" ht="30.75" customHeight="1" x14ac:dyDescent="0.1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ht="18" customHeight="1" x14ac:dyDescent="0.15">
      <c r="A2" s="82" t="s">
        <v>1</v>
      </c>
      <c r="B2" s="82" t="s">
        <v>2</v>
      </c>
      <c r="C2" s="82" t="s">
        <v>3</v>
      </c>
      <c r="D2" s="82" t="s">
        <v>4</v>
      </c>
      <c r="E2" s="83" t="s">
        <v>5</v>
      </c>
      <c r="F2" s="89" t="s">
        <v>304</v>
      </c>
      <c r="G2" s="89"/>
      <c r="H2" s="89"/>
      <c r="I2" s="92" t="s">
        <v>305</v>
      </c>
      <c r="J2" s="92"/>
      <c r="K2" s="92"/>
      <c r="L2" s="92"/>
      <c r="M2" s="92"/>
      <c r="N2" s="92"/>
      <c r="O2" s="83" t="s">
        <v>8</v>
      </c>
      <c r="P2" s="83" t="s">
        <v>9</v>
      </c>
      <c r="Q2" s="83" t="s">
        <v>10</v>
      </c>
      <c r="R2" s="85" t="s">
        <v>306</v>
      </c>
      <c r="S2" s="93" t="s">
        <v>925</v>
      </c>
      <c r="T2" s="93" t="s">
        <v>928</v>
      </c>
    </row>
    <row r="3" spans="1:20" ht="38.1" customHeight="1" x14ac:dyDescent="0.15">
      <c r="A3" s="82"/>
      <c r="B3" s="91"/>
      <c r="C3" s="82"/>
      <c r="D3" s="82"/>
      <c r="E3" s="83"/>
      <c r="F3" s="29" t="s">
        <v>934</v>
      </c>
      <c r="G3" s="29" t="s">
        <v>9</v>
      </c>
      <c r="H3" s="32" t="s">
        <v>15</v>
      </c>
      <c r="I3" s="20" t="s">
        <v>926</v>
      </c>
      <c r="J3" s="20" t="s">
        <v>927</v>
      </c>
      <c r="K3" s="20" t="s">
        <v>952</v>
      </c>
      <c r="L3" s="20" t="s">
        <v>930</v>
      </c>
      <c r="M3" s="20" t="s">
        <v>935</v>
      </c>
      <c r="N3" s="19" t="s">
        <v>924</v>
      </c>
      <c r="O3" s="83"/>
      <c r="P3" s="83"/>
      <c r="Q3" s="83"/>
      <c r="R3" s="85"/>
      <c r="S3" s="93"/>
      <c r="T3" s="93"/>
    </row>
    <row r="4" spans="1:20" ht="24.95" customHeight="1" x14ac:dyDescent="0.15">
      <c r="A4" s="15">
        <v>1</v>
      </c>
      <c r="B4" s="33" t="s">
        <v>307</v>
      </c>
      <c r="C4" s="34" t="s">
        <v>308</v>
      </c>
      <c r="D4" s="34" t="s">
        <v>19</v>
      </c>
      <c r="E4" s="20" t="s">
        <v>309</v>
      </c>
      <c r="F4" s="34">
        <v>75</v>
      </c>
      <c r="G4" s="34">
        <v>1</v>
      </c>
      <c r="H4" s="36">
        <f t="shared" ref="H4:H35" si="0">F4*0.4</f>
        <v>30</v>
      </c>
      <c r="I4" s="36">
        <v>33.42</v>
      </c>
      <c r="J4" s="36">
        <v>24.72</v>
      </c>
      <c r="K4" s="36">
        <v>33.22</v>
      </c>
      <c r="L4" s="36">
        <f t="shared" ref="L4:L35" si="1">SUM(I4:K4)</f>
        <v>91.36</v>
      </c>
      <c r="M4" s="36">
        <f>L4*(83.0582/84.2424)</f>
        <v>90.07574750956762</v>
      </c>
      <c r="N4" s="36">
        <f t="shared" ref="N4:N35" si="2">M4*0.6</f>
        <v>54.045448505740573</v>
      </c>
      <c r="O4" s="36">
        <f t="shared" ref="O4:O35" si="3">H4+N4</f>
        <v>84.04544850574058</v>
      </c>
      <c r="P4" s="35">
        <f t="shared" ref="P4:P35" si="4">RANK(O4,O$4:O$70)</f>
        <v>1</v>
      </c>
      <c r="Q4" s="34">
        <v>15870848901</v>
      </c>
      <c r="R4" s="37">
        <v>2</v>
      </c>
      <c r="S4" s="37">
        <v>15</v>
      </c>
      <c r="T4" s="37">
        <v>16</v>
      </c>
    </row>
    <row r="5" spans="1:20" ht="24.95" customHeight="1" x14ac:dyDescent="0.15">
      <c r="A5" s="15">
        <v>3</v>
      </c>
      <c r="B5" s="33" t="s">
        <v>307</v>
      </c>
      <c r="C5" s="34" t="s">
        <v>312</v>
      </c>
      <c r="D5" s="34" t="s">
        <v>19</v>
      </c>
      <c r="E5" s="20" t="s">
        <v>313</v>
      </c>
      <c r="F5" s="34">
        <v>70.5</v>
      </c>
      <c r="G5" s="34">
        <v>3</v>
      </c>
      <c r="H5" s="36">
        <f t="shared" si="0"/>
        <v>28.200000000000003</v>
      </c>
      <c r="I5" s="36">
        <v>33.299999999999997</v>
      </c>
      <c r="J5" s="36">
        <v>25.72</v>
      </c>
      <c r="K5" s="36">
        <v>32.82</v>
      </c>
      <c r="L5" s="36">
        <f t="shared" si="1"/>
        <v>91.84</v>
      </c>
      <c r="M5" s="36">
        <f>L5*(83.0582/84.2424)</f>
        <v>90.549000123453268</v>
      </c>
      <c r="N5" s="36">
        <f t="shared" si="2"/>
        <v>54.329400074071962</v>
      </c>
      <c r="O5" s="36">
        <f t="shared" si="3"/>
        <v>82.529400074071958</v>
      </c>
      <c r="P5" s="35">
        <f t="shared" si="4"/>
        <v>2</v>
      </c>
      <c r="Q5" s="34">
        <v>13237010769</v>
      </c>
      <c r="R5" s="37">
        <v>2</v>
      </c>
      <c r="S5" s="37">
        <v>9</v>
      </c>
      <c r="T5" s="37">
        <v>3</v>
      </c>
    </row>
    <row r="6" spans="1:20" ht="24.95" customHeight="1" x14ac:dyDescent="0.15">
      <c r="A6" s="15">
        <v>10</v>
      </c>
      <c r="B6" s="33" t="s">
        <v>307</v>
      </c>
      <c r="C6" s="34" t="s">
        <v>326</v>
      </c>
      <c r="D6" s="34" t="s">
        <v>19</v>
      </c>
      <c r="E6" s="20" t="s">
        <v>327</v>
      </c>
      <c r="F6" s="34">
        <v>67.5</v>
      </c>
      <c r="G6" s="34">
        <v>8</v>
      </c>
      <c r="H6" s="36">
        <f t="shared" si="0"/>
        <v>27</v>
      </c>
      <c r="I6" s="36">
        <v>32</v>
      </c>
      <c r="J6" s="36">
        <v>25</v>
      </c>
      <c r="K6" s="36">
        <v>32.200000000000003</v>
      </c>
      <c r="L6" s="36">
        <f t="shared" si="1"/>
        <v>89.2</v>
      </c>
      <c r="M6" s="36">
        <f>L6*(83.0582/81.9088)</f>
        <v>90.451715078233349</v>
      </c>
      <c r="N6" s="36">
        <f t="shared" si="2"/>
        <v>54.271029046940008</v>
      </c>
      <c r="O6" s="36">
        <f t="shared" si="3"/>
        <v>81.271029046940015</v>
      </c>
      <c r="P6" s="35">
        <f t="shared" si="4"/>
        <v>3</v>
      </c>
      <c r="Q6" s="34">
        <v>15007073743</v>
      </c>
      <c r="R6" s="37">
        <v>1</v>
      </c>
      <c r="S6" s="37">
        <v>2</v>
      </c>
      <c r="T6" s="37">
        <v>18</v>
      </c>
    </row>
    <row r="7" spans="1:20" ht="24.95" customHeight="1" x14ac:dyDescent="0.15">
      <c r="A7" s="15">
        <v>2</v>
      </c>
      <c r="B7" s="33" t="s">
        <v>307</v>
      </c>
      <c r="C7" s="34" t="s">
        <v>310</v>
      </c>
      <c r="D7" s="34" t="s">
        <v>19</v>
      </c>
      <c r="E7" s="20" t="s">
        <v>311</v>
      </c>
      <c r="F7" s="34">
        <v>71.5</v>
      </c>
      <c r="G7" s="34">
        <v>2</v>
      </c>
      <c r="H7" s="36">
        <f t="shared" si="0"/>
        <v>28.6</v>
      </c>
      <c r="I7" s="36">
        <v>27.8</v>
      </c>
      <c r="J7" s="36">
        <v>25.8</v>
      </c>
      <c r="K7" s="36">
        <v>32.6</v>
      </c>
      <c r="L7" s="36">
        <f t="shared" si="1"/>
        <v>86.2</v>
      </c>
      <c r="M7" s="36">
        <f>L7*(83.0582/81.9088)</f>
        <v>87.409617037485589</v>
      </c>
      <c r="N7" s="36">
        <f t="shared" si="2"/>
        <v>52.445770222491355</v>
      </c>
      <c r="O7" s="36">
        <f t="shared" si="3"/>
        <v>81.045770222491356</v>
      </c>
      <c r="P7" s="35">
        <f t="shared" si="4"/>
        <v>4</v>
      </c>
      <c r="Q7" s="34">
        <v>18279790343</v>
      </c>
      <c r="R7" s="37">
        <v>1</v>
      </c>
      <c r="S7" s="37">
        <v>11</v>
      </c>
      <c r="T7" s="37">
        <v>33</v>
      </c>
    </row>
    <row r="8" spans="1:20" ht="24.95" customHeight="1" x14ac:dyDescent="0.15">
      <c r="A8" s="15">
        <v>11</v>
      </c>
      <c r="B8" s="33" t="s">
        <v>307</v>
      </c>
      <c r="C8" s="34" t="s">
        <v>328</v>
      </c>
      <c r="D8" s="34" t="s">
        <v>19</v>
      </c>
      <c r="E8" s="20" t="s">
        <v>329</v>
      </c>
      <c r="F8" s="34">
        <v>67</v>
      </c>
      <c r="G8" s="34">
        <v>11</v>
      </c>
      <c r="H8" s="36">
        <f t="shared" si="0"/>
        <v>26.8</v>
      </c>
      <c r="I8" s="36">
        <v>29.6</v>
      </c>
      <c r="J8" s="36">
        <v>26.6</v>
      </c>
      <c r="K8" s="36">
        <v>32</v>
      </c>
      <c r="L8" s="36">
        <f t="shared" si="1"/>
        <v>88.2</v>
      </c>
      <c r="M8" s="36">
        <f>L8*(83.0582/81.9088)</f>
        <v>89.437682397984091</v>
      </c>
      <c r="N8" s="36">
        <f t="shared" si="2"/>
        <v>53.662609438790454</v>
      </c>
      <c r="O8" s="36">
        <f t="shared" si="3"/>
        <v>80.462609438790452</v>
      </c>
      <c r="P8" s="35">
        <f t="shared" si="4"/>
        <v>5</v>
      </c>
      <c r="Q8" s="34">
        <v>13367011211</v>
      </c>
      <c r="R8" s="37">
        <v>1</v>
      </c>
      <c r="S8" s="37">
        <v>32</v>
      </c>
      <c r="T8" s="37">
        <v>34</v>
      </c>
    </row>
    <row r="9" spans="1:20" ht="24.95" customHeight="1" x14ac:dyDescent="0.15">
      <c r="A9" s="15">
        <v>7</v>
      </c>
      <c r="B9" s="33" t="s">
        <v>307</v>
      </c>
      <c r="C9" s="34" t="s">
        <v>320</v>
      </c>
      <c r="D9" s="34" t="s">
        <v>19</v>
      </c>
      <c r="E9" s="20" t="s">
        <v>321</v>
      </c>
      <c r="F9" s="34">
        <v>68.5</v>
      </c>
      <c r="G9" s="34">
        <v>7</v>
      </c>
      <c r="H9" s="36">
        <f t="shared" si="0"/>
        <v>27.400000000000002</v>
      </c>
      <c r="I9" s="36">
        <v>31.2</v>
      </c>
      <c r="J9" s="36">
        <v>26.8</v>
      </c>
      <c r="K9" s="36">
        <v>29</v>
      </c>
      <c r="L9" s="36">
        <f t="shared" si="1"/>
        <v>87</v>
      </c>
      <c r="M9" s="36">
        <f>L9*(83.0582/81.9088)</f>
        <v>88.220843181684984</v>
      </c>
      <c r="N9" s="36">
        <f t="shared" si="2"/>
        <v>52.932505909010992</v>
      </c>
      <c r="O9" s="36">
        <f t="shared" si="3"/>
        <v>80.33250590901099</v>
      </c>
      <c r="P9" s="35">
        <f t="shared" si="4"/>
        <v>6</v>
      </c>
      <c r="Q9" s="34">
        <v>15216132791</v>
      </c>
      <c r="R9" s="37">
        <v>1</v>
      </c>
      <c r="S9" s="37">
        <v>25</v>
      </c>
      <c r="T9" s="37">
        <v>8</v>
      </c>
    </row>
    <row r="10" spans="1:20" ht="24.95" customHeight="1" x14ac:dyDescent="0.15">
      <c r="A10" s="15">
        <v>5</v>
      </c>
      <c r="B10" s="33" t="s">
        <v>307</v>
      </c>
      <c r="C10" s="34" t="s">
        <v>316</v>
      </c>
      <c r="D10" s="34" t="s">
        <v>19</v>
      </c>
      <c r="E10" s="20" t="s">
        <v>317</v>
      </c>
      <c r="F10" s="34">
        <v>69.5</v>
      </c>
      <c r="G10" s="34">
        <v>4</v>
      </c>
      <c r="H10" s="36">
        <f t="shared" si="0"/>
        <v>27.8</v>
      </c>
      <c r="I10" s="36">
        <v>32.4</v>
      </c>
      <c r="J10" s="36">
        <v>25.66</v>
      </c>
      <c r="K10" s="36">
        <v>30.64</v>
      </c>
      <c r="L10" s="36">
        <f t="shared" si="1"/>
        <v>88.7</v>
      </c>
      <c r="M10" s="36">
        <f>L10*(83.0582/84.2424)</f>
        <v>87.45313927428468</v>
      </c>
      <c r="N10" s="36">
        <f t="shared" si="2"/>
        <v>52.47188356457081</v>
      </c>
      <c r="O10" s="36">
        <f t="shared" si="3"/>
        <v>80.271883564570814</v>
      </c>
      <c r="P10" s="35">
        <f t="shared" si="4"/>
        <v>7</v>
      </c>
      <c r="Q10" s="34">
        <v>18296779903</v>
      </c>
      <c r="R10" s="37">
        <v>2</v>
      </c>
      <c r="S10" s="37">
        <v>29</v>
      </c>
      <c r="T10" s="37">
        <v>10</v>
      </c>
    </row>
    <row r="11" spans="1:20" ht="24.95" customHeight="1" x14ac:dyDescent="0.15">
      <c r="A11" s="15">
        <v>13</v>
      </c>
      <c r="B11" s="33" t="s">
        <v>307</v>
      </c>
      <c r="C11" s="34" t="s">
        <v>332</v>
      </c>
      <c r="D11" s="34" t="s">
        <v>19</v>
      </c>
      <c r="E11" s="20" t="s">
        <v>333</v>
      </c>
      <c r="F11" s="34">
        <v>66.5</v>
      </c>
      <c r="G11" s="34">
        <v>13</v>
      </c>
      <c r="H11" s="36">
        <f t="shared" si="0"/>
        <v>26.6</v>
      </c>
      <c r="I11" s="36">
        <v>30.2</v>
      </c>
      <c r="J11" s="36">
        <v>25.8</v>
      </c>
      <c r="K11" s="36">
        <v>32</v>
      </c>
      <c r="L11" s="36">
        <f t="shared" si="1"/>
        <v>88</v>
      </c>
      <c r="M11" s="36">
        <f>L11*(83.0582/81.9088)</f>
        <v>89.234875861934242</v>
      </c>
      <c r="N11" s="36">
        <f t="shared" si="2"/>
        <v>53.540925517160545</v>
      </c>
      <c r="O11" s="36">
        <f t="shared" si="3"/>
        <v>80.140925517160554</v>
      </c>
      <c r="P11" s="35">
        <f t="shared" si="4"/>
        <v>8</v>
      </c>
      <c r="Q11" s="34">
        <v>13576792977</v>
      </c>
      <c r="R11" s="37">
        <v>1</v>
      </c>
      <c r="S11" s="37">
        <v>27</v>
      </c>
      <c r="T11" s="37">
        <v>11</v>
      </c>
    </row>
    <row r="12" spans="1:20" ht="24.95" customHeight="1" x14ac:dyDescent="0.15">
      <c r="A12" s="15">
        <v>20</v>
      </c>
      <c r="B12" s="33" t="s">
        <v>307</v>
      </c>
      <c r="C12" s="34" t="s">
        <v>346</v>
      </c>
      <c r="D12" s="34" t="s">
        <v>19</v>
      </c>
      <c r="E12" s="20" t="s">
        <v>347</v>
      </c>
      <c r="F12" s="34">
        <v>64</v>
      </c>
      <c r="G12" s="34">
        <v>19</v>
      </c>
      <c r="H12" s="36">
        <f t="shared" si="0"/>
        <v>25.6</v>
      </c>
      <c r="I12" s="36">
        <v>32.4</v>
      </c>
      <c r="J12" s="36">
        <v>26.78</v>
      </c>
      <c r="K12" s="36">
        <v>32.92</v>
      </c>
      <c r="L12" s="36">
        <f t="shared" si="1"/>
        <v>92.1</v>
      </c>
      <c r="M12" s="36">
        <f>L12*(83.0582/84.2424)</f>
        <v>90.805345289307994</v>
      </c>
      <c r="N12" s="36">
        <f t="shared" si="2"/>
        <v>54.483207173584795</v>
      </c>
      <c r="O12" s="36">
        <f t="shared" si="3"/>
        <v>80.083207173584796</v>
      </c>
      <c r="P12" s="35">
        <f t="shared" si="4"/>
        <v>9</v>
      </c>
      <c r="Q12" s="34">
        <v>18827879736</v>
      </c>
      <c r="R12" s="37">
        <v>2</v>
      </c>
      <c r="S12" s="37">
        <v>4</v>
      </c>
      <c r="T12" s="37">
        <v>14</v>
      </c>
    </row>
    <row r="13" spans="1:20" ht="24.95" customHeight="1" x14ac:dyDescent="0.15">
      <c r="A13" s="15">
        <v>18</v>
      </c>
      <c r="B13" s="33" t="s">
        <v>307</v>
      </c>
      <c r="C13" s="34" t="s">
        <v>342</v>
      </c>
      <c r="D13" s="34" t="s">
        <v>19</v>
      </c>
      <c r="E13" s="20" t="s">
        <v>343</v>
      </c>
      <c r="F13" s="34">
        <v>64.5</v>
      </c>
      <c r="G13" s="34">
        <v>18</v>
      </c>
      <c r="H13" s="36">
        <f t="shared" si="0"/>
        <v>25.8</v>
      </c>
      <c r="I13" s="36">
        <v>29</v>
      </c>
      <c r="J13" s="36">
        <v>27</v>
      </c>
      <c r="K13" s="36">
        <v>32.200000000000003</v>
      </c>
      <c r="L13" s="36">
        <f t="shared" si="1"/>
        <v>88.2</v>
      </c>
      <c r="M13" s="36">
        <f>L13*(83.0582/81.9088)</f>
        <v>89.437682397984091</v>
      </c>
      <c r="N13" s="36">
        <f t="shared" si="2"/>
        <v>53.662609438790454</v>
      </c>
      <c r="O13" s="36">
        <f t="shared" si="3"/>
        <v>79.462609438790452</v>
      </c>
      <c r="P13" s="35">
        <f t="shared" si="4"/>
        <v>10</v>
      </c>
      <c r="Q13" s="34">
        <v>15170636701</v>
      </c>
      <c r="R13" s="37">
        <v>1</v>
      </c>
      <c r="S13" s="37">
        <v>13</v>
      </c>
      <c r="T13" s="37">
        <v>30</v>
      </c>
    </row>
    <row r="14" spans="1:20" ht="24.95" customHeight="1" x14ac:dyDescent="0.15">
      <c r="A14" s="15">
        <v>14</v>
      </c>
      <c r="B14" s="33" t="s">
        <v>307</v>
      </c>
      <c r="C14" s="34" t="s">
        <v>334</v>
      </c>
      <c r="D14" s="34" t="s">
        <v>19</v>
      </c>
      <c r="E14" s="20" t="s">
        <v>335</v>
      </c>
      <c r="F14" s="34">
        <v>66</v>
      </c>
      <c r="G14" s="34">
        <v>14</v>
      </c>
      <c r="H14" s="36">
        <f t="shared" si="0"/>
        <v>26.400000000000002</v>
      </c>
      <c r="I14" s="36">
        <v>29.8</v>
      </c>
      <c r="J14" s="36">
        <v>26.8</v>
      </c>
      <c r="K14" s="36">
        <v>30.6</v>
      </c>
      <c r="L14" s="36">
        <f t="shared" si="1"/>
        <v>87.2</v>
      </c>
      <c r="M14" s="36">
        <f>L14*(83.0582/81.9088)</f>
        <v>88.423649717734847</v>
      </c>
      <c r="N14" s="36">
        <f t="shared" si="2"/>
        <v>53.054189830640908</v>
      </c>
      <c r="O14" s="36">
        <f t="shared" si="3"/>
        <v>79.454189830640914</v>
      </c>
      <c r="P14" s="35">
        <f t="shared" si="4"/>
        <v>11</v>
      </c>
      <c r="Q14" s="34">
        <v>18370958678</v>
      </c>
      <c r="R14" s="37">
        <v>1</v>
      </c>
      <c r="S14" s="37">
        <v>22</v>
      </c>
      <c r="T14" s="37">
        <v>24</v>
      </c>
    </row>
    <row r="15" spans="1:20" ht="24.95" customHeight="1" x14ac:dyDescent="0.15">
      <c r="A15" s="15">
        <v>36</v>
      </c>
      <c r="B15" s="33" t="s">
        <v>307</v>
      </c>
      <c r="C15" s="34" t="s">
        <v>378</v>
      </c>
      <c r="D15" s="34" t="s">
        <v>19</v>
      </c>
      <c r="E15" s="20" t="s">
        <v>379</v>
      </c>
      <c r="F15" s="34">
        <v>60</v>
      </c>
      <c r="G15" s="34">
        <v>34</v>
      </c>
      <c r="H15" s="36">
        <f t="shared" si="0"/>
        <v>24</v>
      </c>
      <c r="I15" s="36">
        <v>30.8</v>
      </c>
      <c r="J15" s="36">
        <v>24.8</v>
      </c>
      <c r="K15" s="36">
        <v>34</v>
      </c>
      <c r="L15" s="36">
        <f t="shared" si="1"/>
        <v>89.6</v>
      </c>
      <c r="M15" s="36">
        <f>L15*(83.0582/81.9088)</f>
        <v>90.857328150333046</v>
      </c>
      <c r="N15" s="36">
        <f t="shared" si="2"/>
        <v>54.514396890199826</v>
      </c>
      <c r="O15" s="36">
        <f t="shared" si="3"/>
        <v>78.514396890199833</v>
      </c>
      <c r="P15" s="35">
        <f t="shared" si="4"/>
        <v>12</v>
      </c>
      <c r="Q15" s="34">
        <v>18770976623</v>
      </c>
      <c r="R15" s="37">
        <v>1</v>
      </c>
      <c r="S15" s="37">
        <v>14</v>
      </c>
      <c r="T15" s="37">
        <v>2</v>
      </c>
    </row>
    <row r="16" spans="1:20" ht="24.95" customHeight="1" x14ac:dyDescent="0.15">
      <c r="A16" s="15">
        <v>4</v>
      </c>
      <c r="B16" s="33" t="s">
        <v>307</v>
      </c>
      <c r="C16" s="34" t="s">
        <v>314</v>
      </c>
      <c r="D16" s="34" t="s">
        <v>19</v>
      </c>
      <c r="E16" s="20" t="s">
        <v>315</v>
      </c>
      <c r="F16" s="34">
        <v>69.5</v>
      </c>
      <c r="G16" s="34">
        <v>4</v>
      </c>
      <c r="H16" s="36">
        <f t="shared" si="0"/>
        <v>27.8</v>
      </c>
      <c r="I16" s="36">
        <v>32.64</v>
      </c>
      <c r="J16" s="36">
        <v>25.16</v>
      </c>
      <c r="K16" s="36">
        <v>27.28</v>
      </c>
      <c r="L16" s="36">
        <f t="shared" si="1"/>
        <v>85.08</v>
      </c>
      <c r="M16" s="36">
        <f>L16*(83.0582/84.2424)</f>
        <v>83.884025811230444</v>
      </c>
      <c r="N16" s="36">
        <f t="shared" si="2"/>
        <v>50.330415486738268</v>
      </c>
      <c r="O16" s="36">
        <f t="shared" si="3"/>
        <v>78.130415486738272</v>
      </c>
      <c r="P16" s="35">
        <f t="shared" si="4"/>
        <v>13</v>
      </c>
      <c r="Q16" s="34">
        <v>18279792878</v>
      </c>
      <c r="R16" s="37">
        <v>2</v>
      </c>
      <c r="S16" s="37">
        <v>17</v>
      </c>
      <c r="T16" s="37">
        <v>29</v>
      </c>
    </row>
    <row r="17" spans="1:20" ht="24.95" customHeight="1" x14ac:dyDescent="0.15">
      <c r="A17" s="15">
        <v>17</v>
      </c>
      <c r="B17" s="33" t="s">
        <v>307</v>
      </c>
      <c r="C17" s="34" t="s">
        <v>340</v>
      </c>
      <c r="D17" s="34" t="s">
        <v>19</v>
      </c>
      <c r="E17" s="20" t="s">
        <v>341</v>
      </c>
      <c r="F17" s="34">
        <v>65.5</v>
      </c>
      <c r="G17" s="34">
        <v>15</v>
      </c>
      <c r="H17" s="36">
        <f t="shared" si="0"/>
        <v>26.200000000000003</v>
      </c>
      <c r="I17" s="36">
        <v>29.4</v>
      </c>
      <c r="J17" s="36">
        <v>23</v>
      </c>
      <c r="K17" s="36">
        <v>32.799999999999997</v>
      </c>
      <c r="L17" s="36">
        <f t="shared" si="1"/>
        <v>85.199999999999989</v>
      </c>
      <c r="M17" s="36">
        <f>L17*(83.0582/81.9088)</f>
        <v>86.395584357236316</v>
      </c>
      <c r="N17" s="36">
        <f t="shared" si="2"/>
        <v>51.837350614341787</v>
      </c>
      <c r="O17" s="36">
        <f t="shared" si="3"/>
        <v>78.03735061434179</v>
      </c>
      <c r="P17" s="35">
        <f t="shared" si="4"/>
        <v>14</v>
      </c>
      <c r="Q17" s="34">
        <v>18270755077</v>
      </c>
      <c r="R17" s="37">
        <v>1</v>
      </c>
      <c r="S17" s="37">
        <v>15</v>
      </c>
      <c r="T17" s="37">
        <v>20</v>
      </c>
    </row>
    <row r="18" spans="1:20" ht="24.95" customHeight="1" x14ac:dyDescent="0.15">
      <c r="A18" s="15">
        <v>31</v>
      </c>
      <c r="B18" s="33" t="s">
        <v>307</v>
      </c>
      <c r="C18" s="34" t="s">
        <v>368</v>
      </c>
      <c r="D18" s="34" t="s">
        <v>19</v>
      </c>
      <c r="E18" s="20" t="s">
        <v>369</v>
      </c>
      <c r="F18" s="34">
        <v>61.5</v>
      </c>
      <c r="G18" s="34">
        <v>29</v>
      </c>
      <c r="H18" s="36">
        <f t="shared" si="0"/>
        <v>24.6</v>
      </c>
      <c r="I18" s="36">
        <v>33.28</v>
      </c>
      <c r="J18" s="36">
        <v>25.38</v>
      </c>
      <c r="K18" s="36">
        <v>31.46</v>
      </c>
      <c r="L18" s="36">
        <f t="shared" si="1"/>
        <v>90.12</v>
      </c>
      <c r="M18" s="36">
        <f>L18*(83.0582/84.2424)</f>
        <v>88.853178257029711</v>
      </c>
      <c r="N18" s="36">
        <f t="shared" si="2"/>
        <v>53.311906954217825</v>
      </c>
      <c r="O18" s="36">
        <f t="shared" si="3"/>
        <v>77.911906954217827</v>
      </c>
      <c r="P18" s="35">
        <f t="shared" si="4"/>
        <v>15</v>
      </c>
      <c r="Q18" s="34">
        <v>15727784775</v>
      </c>
      <c r="R18" s="37">
        <v>2</v>
      </c>
      <c r="S18" s="37">
        <v>32</v>
      </c>
      <c r="T18" s="37">
        <v>4</v>
      </c>
    </row>
    <row r="19" spans="1:20" ht="24.95" customHeight="1" x14ac:dyDescent="0.15">
      <c r="A19" s="15">
        <v>25</v>
      </c>
      <c r="B19" s="33" t="s">
        <v>307</v>
      </c>
      <c r="C19" s="34" t="s">
        <v>356</v>
      </c>
      <c r="D19" s="34" t="s">
        <v>19</v>
      </c>
      <c r="E19" s="20" t="s">
        <v>357</v>
      </c>
      <c r="F19" s="34">
        <v>62</v>
      </c>
      <c r="G19" s="34">
        <v>25</v>
      </c>
      <c r="H19" s="36">
        <f t="shared" si="0"/>
        <v>24.8</v>
      </c>
      <c r="I19" s="36">
        <v>33.47</v>
      </c>
      <c r="J19" s="36">
        <v>23.16</v>
      </c>
      <c r="K19" s="36">
        <v>32.78</v>
      </c>
      <c r="L19" s="36">
        <f t="shared" si="1"/>
        <v>89.41</v>
      </c>
      <c r="M19" s="36">
        <f>L19*(83.0582/84.2424)</f>
        <v>88.153158765657196</v>
      </c>
      <c r="N19" s="36">
        <f t="shared" si="2"/>
        <v>52.891895259394317</v>
      </c>
      <c r="O19" s="36">
        <f t="shared" si="3"/>
        <v>77.691895259394315</v>
      </c>
      <c r="P19" s="35">
        <f t="shared" si="4"/>
        <v>16</v>
      </c>
      <c r="Q19" s="34">
        <v>15879728274</v>
      </c>
      <c r="R19" s="37">
        <v>2</v>
      </c>
      <c r="S19" s="37">
        <v>5</v>
      </c>
      <c r="T19" s="37">
        <v>27</v>
      </c>
    </row>
    <row r="20" spans="1:20" ht="24.95" customHeight="1" x14ac:dyDescent="0.15">
      <c r="A20" s="15">
        <v>53</v>
      </c>
      <c r="B20" s="33" t="s">
        <v>307</v>
      </c>
      <c r="C20" s="34" t="s">
        <v>412</v>
      </c>
      <c r="D20" s="34" t="s">
        <v>19</v>
      </c>
      <c r="E20" s="20" t="s">
        <v>413</v>
      </c>
      <c r="F20" s="34">
        <v>56.5</v>
      </c>
      <c r="G20" s="34">
        <v>53</v>
      </c>
      <c r="H20" s="36">
        <f t="shared" si="0"/>
        <v>22.6</v>
      </c>
      <c r="I20" s="36">
        <v>30.6</v>
      </c>
      <c r="J20" s="36">
        <v>27.6</v>
      </c>
      <c r="K20" s="36">
        <v>32</v>
      </c>
      <c r="L20" s="36">
        <f t="shared" si="1"/>
        <v>90.2</v>
      </c>
      <c r="M20" s="36">
        <f>L20*(83.0582/81.9088)</f>
        <v>91.465747758482607</v>
      </c>
      <c r="N20" s="36">
        <f t="shared" si="2"/>
        <v>54.879448655089561</v>
      </c>
      <c r="O20" s="36">
        <f t="shared" si="3"/>
        <v>77.479448655089556</v>
      </c>
      <c r="P20" s="35">
        <f t="shared" si="4"/>
        <v>17</v>
      </c>
      <c r="Q20" s="34">
        <v>13970125222</v>
      </c>
      <c r="R20" s="37">
        <v>1</v>
      </c>
      <c r="S20" s="37">
        <v>34</v>
      </c>
      <c r="T20" s="37">
        <v>25</v>
      </c>
    </row>
    <row r="21" spans="1:20" ht="24.95" customHeight="1" x14ac:dyDescent="0.15">
      <c r="A21" s="15">
        <v>29</v>
      </c>
      <c r="B21" s="33" t="s">
        <v>307</v>
      </c>
      <c r="C21" s="34" t="s">
        <v>364</v>
      </c>
      <c r="D21" s="34" t="s">
        <v>19</v>
      </c>
      <c r="E21" s="20" t="s">
        <v>365</v>
      </c>
      <c r="F21" s="34">
        <v>61.5</v>
      </c>
      <c r="G21" s="34">
        <v>29</v>
      </c>
      <c r="H21" s="36">
        <f t="shared" si="0"/>
        <v>24.6</v>
      </c>
      <c r="I21" s="36">
        <v>30.4</v>
      </c>
      <c r="J21" s="36">
        <v>23.8</v>
      </c>
      <c r="K21" s="36">
        <v>32.6</v>
      </c>
      <c r="L21" s="36">
        <f t="shared" si="1"/>
        <v>86.800000000000011</v>
      </c>
      <c r="M21" s="36">
        <f>L21*(83.0582/81.9088)</f>
        <v>88.018036645635149</v>
      </c>
      <c r="N21" s="36">
        <f t="shared" si="2"/>
        <v>52.81082198738109</v>
      </c>
      <c r="O21" s="36">
        <f t="shared" si="3"/>
        <v>77.410821987381098</v>
      </c>
      <c r="P21" s="35">
        <f t="shared" si="4"/>
        <v>18</v>
      </c>
      <c r="Q21" s="34">
        <v>15970726967</v>
      </c>
      <c r="R21" s="37">
        <v>1</v>
      </c>
      <c r="S21" s="37">
        <v>1</v>
      </c>
      <c r="T21" s="37">
        <v>12</v>
      </c>
    </row>
    <row r="22" spans="1:20" ht="24.95" customHeight="1" x14ac:dyDescent="0.15">
      <c r="A22" s="15">
        <v>27</v>
      </c>
      <c r="B22" s="33" t="s">
        <v>307</v>
      </c>
      <c r="C22" s="34" t="s">
        <v>360</v>
      </c>
      <c r="D22" s="34" t="s">
        <v>19</v>
      </c>
      <c r="E22" s="20" t="s">
        <v>361</v>
      </c>
      <c r="F22" s="34">
        <v>62</v>
      </c>
      <c r="G22" s="34">
        <v>25</v>
      </c>
      <c r="H22" s="36">
        <f t="shared" si="0"/>
        <v>24.8</v>
      </c>
      <c r="I22" s="36">
        <v>30.2</v>
      </c>
      <c r="J22" s="36">
        <v>23.2</v>
      </c>
      <c r="K22" s="36">
        <v>32</v>
      </c>
      <c r="L22" s="36">
        <f t="shared" si="1"/>
        <v>85.4</v>
      </c>
      <c r="M22" s="36">
        <f>L22*(83.0582/81.9088)</f>
        <v>86.598390893286194</v>
      </c>
      <c r="N22" s="36">
        <f t="shared" si="2"/>
        <v>51.959034535971718</v>
      </c>
      <c r="O22" s="36">
        <f t="shared" si="3"/>
        <v>76.759034535971722</v>
      </c>
      <c r="P22" s="35">
        <f t="shared" si="4"/>
        <v>19</v>
      </c>
      <c r="Q22" s="34">
        <v>15083738546</v>
      </c>
      <c r="R22" s="37">
        <v>1</v>
      </c>
      <c r="S22" s="37">
        <v>4</v>
      </c>
      <c r="T22" s="37">
        <v>17</v>
      </c>
    </row>
    <row r="23" spans="1:20" ht="24.95" customHeight="1" x14ac:dyDescent="0.15">
      <c r="A23" s="15">
        <v>42</v>
      </c>
      <c r="B23" s="33" t="s">
        <v>307</v>
      </c>
      <c r="C23" s="34" t="s">
        <v>390</v>
      </c>
      <c r="D23" s="34" t="s">
        <v>19</v>
      </c>
      <c r="E23" s="20" t="s">
        <v>391</v>
      </c>
      <c r="F23" s="34">
        <v>58</v>
      </c>
      <c r="G23" s="34">
        <v>42</v>
      </c>
      <c r="H23" s="36">
        <f t="shared" si="0"/>
        <v>23.200000000000003</v>
      </c>
      <c r="I23" s="36">
        <v>28.8</v>
      </c>
      <c r="J23" s="36">
        <v>27.4</v>
      </c>
      <c r="K23" s="36">
        <v>31.8</v>
      </c>
      <c r="L23" s="36">
        <f t="shared" si="1"/>
        <v>88</v>
      </c>
      <c r="M23" s="36">
        <f>L23*(83.0582/81.9088)</f>
        <v>89.234875861934242</v>
      </c>
      <c r="N23" s="36">
        <f t="shared" si="2"/>
        <v>53.540925517160545</v>
      </c>
      <c r="O23" s="63">
        <f t="shared" si="3"/>
        <v>76.740925517160548</v>
      </c>
      <c r="P23" s="35">
        <f t="shared" si="4"/>
        <v>20</v>
      </c>
      <c r="Q23" s="34">
        <v>13097314498</v>
      </c>
      <c r="R23" s="37">
        <v>1</v>
      </c>
      <c r="S23" s="37">
        <v>31</v>
      </c>
      <c r="T23" s="37">
        <v>3</v>
      </c>
    </row>
    <row r="24" spans="1:20" ht="24.95" customHeight="1" x14ac:dyDescent="0.15">
      <c r="A24" s="15">
        <v>41</v>
      </c>
      <c r="B24" s="33" t="s">
        <v>307</v>
      </c>
      <c r="C24" s="34" t="s">
        <v>388</v>
      </c>
      <c r="D24" s="34" t="s">
        <v>19</v>
      </c>
      <c r="E24" s="20" t="s">
        <v>389</v>
      </c>
      <c r="F24" s="34">
        <v>58.5</v>
      </c>
      <c r="G24" s="34">
        <v>39</v>
      </c>
      <c r="H24" s="36">
        <f t="shared" si="0"/>
        <v>23.400000000000002</v>
      </c>
      <c r="I24" s="36">
        <v>32.880000000000003</v>
      </c>
      <c r="J24" s="36">
        <v>25.56</v>
      </c>
      <c r="K24" s="36">
        <v>31.72</v>
      </c>
      <c r="L24" s="36">
        <f t="shared" si="1"/>
        <v>90.16</v>
      </c>
      <c r="M24" s="36">
        <f t="shared" ref="M24:M29" si="5">L24*(83.0582/84.2424)</f>
        <v>88.892615974853513</v>
      </c>
      <c r="N24" s="36">
        <f t="shared" si="2"/>
        <v>53.335569584912108</v>
      </c>
      <c r="O24" s="63">
        <f t="shared" si="3"/>
        <v>76.735569584912113</v>
      </c>
      <c r="P24" s="35">
        <f t="shared" si="4"/>
        <v>21</v>
      </c>
      <c r="Q24" s="34">
        <v>15779003971</v>
      </c>
      <c r="R24" s="37">
        <v>2</v>
      </c>
      <c r="S24" s="37">
        <v>27</v>
      </c>
      <c r="T24" s="37">
        <v>5</v>
      </c>
    </row>
    <row r="25" spans="1:20" ht="24.95" customHeight="1" x14ac:dyDescent="0.15">
      <c r="A25" s="15">
        <v>6</v>
      </c>
      <c r="B25" s="33" t="s">
        <v>307</v>
      </c>
      <c r="C25" s="34" t="s">
        <v>318</v>
      </c>
      <c r="D25" s="34" t="s">
        <v>19</v>
      </c>
      <c r="E25" s="20" t="s">
        <v>319</v>
      </c>
      <c r="F25" s="34">
        <v>69</v>
      </c>
      <c r="G25" s="34">
        <v>6</v>
      </c>
      <c r="H25" s="36">
        <f t="shared" si="0"/>
        <v>27.6</v>
      </c>
      <c r="I25" s="36">
        <v>30.56</v>
      </c>
      <c r="J25" s="36">
        <v>22.08</v>
      </c>
      <c r="K25" s="36">
        <v>29.82</v>
      </c>
      <c r="L25" s="36">
        <f t="shared" si="1"/>
        <v>82.460000000000008</v>
      </c>
      <c r="M25" s="36">
        <f t="shared" si="5"/>
        <v>81.300855293771306</v>
      </c>
      <c r="N25" s="36">
        <f t="shared" si="2"/>
        <v>48.780513176262779</v>
      </c>
      <c r="O25" s="36">
        <f t="shared" si="3"/>
        <v>76.380513176262781</v>
      </c>
      <c r="P25" s="35">
        <f t="shared" si="4"/>
        <v>22</v>
      </c>
      <c r="Q25" s="34">
        <v>18270710029</v>
      </c>
      <c r="R25" s="37">
        <v>2</v>
      </c>
      <c r="S25" s="37">
        <v>21</v>
      </c>
      <c r="T25" s="37">
        <v>22</v>
      </c>
    </row>
    <row r="26" spans="1:20" ht="24.95" customHeight="1" x14ac:dyDescent="0.15">
      <c r="A26" s="15">
        <v>16</v>
      </c>
      <c r="B26" s="33" t="s">
        <v>307</v>
      </c>
      <c r="C26" s="34" t="s">
        <v>338</v>
      </c>
      <c r="D26" s="34" t="s">
        <v>19</v>
      </c>
      <c r="E26" s="20" t="s">
        <v>339</v>
      </c>
      <c r="F26" s="34">
        <v>65.5</v>
      </c>
      <c r="G26" s="34">
        <v>15</v>
      </c>
      <c r="H26" s="36">
        <f t="shared" si="0"/>
        <v>26.200000000000003</v>
      </c>
      <c r="I26" s="36">
        <v>31.62</v>
      </c>
      <c r="J26" s="36">
        <v>26.72</v>
      </c>
      <c r="K26" s="36">
        <v>26.28</v>
      </c>
      <c r="L26" s="36">
        <f t="shared" si="1"/>
        <v>84.62</v>
      </c>
      <c r="M26" s="36">
        <f t="shared" si="5"/>
        <v>83.43049205625671</v>
      </c>
      <c r="N26" s="36">
        <f t="shared" si="2"/>
        <v>50.058295233754023</v>
      </c>
      <c r="O26" s="36">
        <f t="shared" si="3"/>
        <v>76.258295233754026</v>
      </c>
      <c r="P26" s="35">
        <f t="shared" si="4"/>
        <v>23</v>
      </c>
      <c r="Q26" s="34">
        <v>15970036051</v>
      </c>
      <c r="R26" s="37">
        <v>2</v>
      </c>
      <c r="S26" s="37">
        <v>16</v>
      </c>
      <c r="T26" s="37">
        <v>26</v>
      </c>
    </row>
    <row r="27" spans="1:20" ht="24.95" customHeight="1" x14ac:dyDescent="0.15">
      <c r="A27" s="15">
        <v>56</v>
      </c>
      <c r="B27" s="33" t="s">
        <v>307</v>
      </c>
      <c r="C27" s="34" t="s">
        <v>418</v>
      </c>
      <c r="D27" s="34" t="s">
        <v>19</v>
      </c>
      <c r="E27" s="20" t="s">
        <v>419</v>
      </c>
      <c r="F27" s="34">
        <v>56.5</v>
      </c>
      <c r="G27" s="34">
        <v>53</v>
      </c>
      <c r="H27" s="36">
        <f t="shared" si="0"/>
        <v>22.6</v>
      </c>
      <c r="I27" s="36">
        <v>31.49</v>
      </c>
      <c r="J27" s="36">
        <v>27.92</v>
      </c>
      <c r="K27" s="36">
        <v>31.28</v>
      </c>
      <c r="L27" s="36">
        <f t="shared" si="1"/>
        <v>90.69</v>
      </c>
      <c r="M27" s="36">
        <f t="shared" si="5"/>
        <v>89.415165736018906</v>
      </c>
      <c r="N27" s="36">
        <f t="shared" si="2"/>
        <v>53.649099441611341</v>
      </c>
      <c r="O27" s="36">
        <f t="shared" si="3"/>
        <v>76.249099441611349</v>
      </c>
      <c r="P27" s="35">
        <f t="shared" si="4"/>
        <v>24</v>
      </c>
      <c r="Q27" s="34">
        <v>18270971517</v>
      </c>
      <c r="R27" s="37">
        <v>2</v>
      </c>
      <c r="S27" s="37">
        <v>31</v>
      </c>
      <c r="T27" s="37">
        <v>9</v>
      </c>
    </row>
    <row r="28" spans="1:20" ht="24.95" customHeight="1" x14ac:dyDescent="0.15">
      <c r="A28" s="15">
        <v>21</v>
      </c>
      <c r="B28" s="33" t="s">
        <v>307</v>
      </c>
      <c r="C28" s="34" t="s">
        <v>348</v>
      </c>
      <c r="D28" s="34" t="s">
        <v>19</v>
      </c>
      <c r="E28" s="20" t="s">
        <v>349</v>
      </c>
      <c r="F28" s="34">
        <v>63.5</v>
      </c>
      <c r="G28" s="34">
        <v>21</v>
      </c>
      <c r="H28" s="36">
        <f t="shared" si="0"/>
        <v>25.400000000000002</v>
      </c>
      <c r="I28" s="36">
        <v>32.74</v>
      </c>
      <c r="J28" s="36">
        <v>25.74</v>
      </c>
      <c r="K28" s="36">
        <v>27.34</v>
      </c>
      <c r="L28" s="36">
        <f t="shared" si="1"/>
        <v>85.820000000000007</v>
      </c>
      <c r="M28" s="36">
        <f t="shared" si="5"/>
        <v>84.613623590970818</v>
      </c>
      <c r="N28" s="36">
        <f t="shared" si="2"/>
        <v>50.768174154582489</v>
      </c>
      <c r="O28" s="36">
        <f t="shared" si="3"/>
        <v>76.168174154582488</v>
      </c>
      <c r="P28" s="35">
        <f t="shared" si="4"/>
        <v>25</v>
      </c>
      <c r="Q28" s="34">
        <v>18379720587</v>
      </c>
      <c r="R28" s="37">
        <v>2</v>
      </c>
      <c r="S28" s="37">
        <v>12</v>
      </c>
      <c r="T28" s="37">
        <v>32</v>
      </c>
    </row>
    <row r="29" spans="1:20" ht="24.95" customHeight="1" x14ac:dyDescent="0.15">
      <c r="A29" s="15">
        <v>26</v>
      </c>
      <c r="B29" s="33" t="s">
        <v>307</v>
      </c>
      <c r="C29" s="34" t="s">
        <v>358</v>
      </c>
      <c r="D29" s="34" t="s">
        <v>19</v>
      </c>
      <c r="E29" s="20" t="s">
        <v>359</v>
      </c>
      <c r="F29" s="34">
        <v>62</v>
      </c>
      <c r="G29" s="34">
        <v>25</v>
      </c>
      <c r="H29" s="36">
        <f t="shared" si="0"/>
        <v>24.8</v>
      </c>
      <c r="I29" s="36">
        <v>31.84</v>
      </c>
      <c r="J29" s="36">
        <v>24</v>
      </c>
      <c r="K29" s="36">
        <v>29.9</v>
      </c>
      <c r="L29" s="36">
        <f t="shared" si="1"/>
        <v>85.740000000000009</v>
      </c>
      <c r="M29" s="36">
        <f t="shared" si="5"/>
        <v>84.534748155323214</v>
      </c>
      <c r="N29" s="36">
        <f t="shared" si="2"/>
        <v>50.720848893193924</v>
      </c>
      <c r="O29" s="36">
        <f t="shared" si="3"/>
        <v>75.520848893193929</v>
      </c>
      <c r="P29" s="35">
        <f t="shared" si="4"/>
        <v>26</v>
      </c>
      <c r="Q29" s="34">
        <v>15270646020</v>
      </c>
      <c r="R29" s="37">
        <v>2</v>
      </c>
      <c r="S29" s="37">
        <v>22</v>
      </c>
      <c r="T29" s="37">
        <v>1</v>
      </c>
    </row>
    <row r="30" spans="1:20" ht="24.95" customHeight="1" x14ac:dyDescent="0.15">
      <c r="A30" s="15">
        <v>39</v>
      </c>
      <c r="B30" s="33" t="s">
        <v>307</v>
      </c>
      <c r="C30" s="34" t="s">
        <v>384</v>
      </c>
      <c r="D30" s="34" t="s">
        <v>19</v>
      </c>
      <c r="E30" s="20" t="s">
        <v>385</v>
      </c>
      <c r="F30" s="34">
        <v>58.5</v>
      </c>
      <c r="G30" s="34">
        <v>39</v>
      </c>
      <c r="H30" s="36">
        <f t="shared" si="0"/>
        <v>23.400000000000002</v>
      </c>
      <c r="I30" s="36">
        <v>30.4</v>
      </c>
      <c r="J30" s="36">
        <v>24.4</v>
      </c>
      <c r="K30" s="36">
        <v>30.8</v>
      </c>
      <c r="L30" s="36">
        <f t="shared" si="1"/>
        <v>85.6</v>
      </c>
      <c r="M30" s="36">
        <f>L30*(83.0582/81.9088)</f>
        <v>86.801197429336028</v>
      </c>
      <c r="N30" s="36">
        <f t="shared" si="2"/>
        <v>52.080718457601613</v>
      </c>
      <c r="O30" s="36">
        <f t="shared" si="3"/>
        <v>75.480718457601611</v>
      </c>
      <c r="P30" s="35">
        <f t="shared" si="4"/>
        <v>27</v>
      </c>
      <c r="Q30" s="34">
        <v>15297778307</v>
      </c>
      <c r="R30" s="37">
        <v>1</v>
      </c>
      <c r="S30" s="37">
        <v>16</v>
      </c>
      <c r="T30" s="37">
        <v>21</v>
      </c>
    </row>
    <row r="31" spans="1:20" ht="24.95" customHeight="1" x14ac:dyDescent="0.15">
      <c r="A31" s="15">
        <v>19</v>
      </c>
      <c r="B31" s="33" t="s">
        <v>307</v>
      </c>
      <c r="C31" s="34" t="s">
        <v>344</v>
      </c>
      <c r="D31" s="34" t="s">
        <v>19</v>
      </c>
      <c r="E31" s="20" t="s">
        <v>345</v>
      </c>
      <c r="F31" s="34">
        <v>64</v>
      </c>
      <c r="G31" s="34">
        <v>19</v>
      </c>
      <c r="H31" s="36">
        <f t="shared" si="0"/>
        <v>25.6</v>
      </c>
      <c r="I31" s="36">
        <v>31.72</v>
      </c>
      <c r="J31" s="36">
        <v>24.22</v>
      </c>
      <c r="K31" s="36">
        <v>28.28</v>
      </c>
      <c r="L31" s="36">
        <f t="shared" si="1"/>
        <v>84.22</v>
      </c>
      <c r="M31" s="36">
        <f>L31*(83.0582/84.2424)</f>
        <v>83.036114878018665</v>
      </c>
      <c r="N31" s="36">
        <f t="shared" si="2"/>
        <v>49.821668926811199</v>
      </c>
      <c r="O31" s="36">
        <f t="shared" si="3"/>
        <v>75.421668926811208</v>
      </c>
      <c r="P31" s="35">
        <f t="shared" si="4"/>
        <v>28</v>
      </c>
      <c r="Q31" s="34">
        <v>18370965391</v>
      </c>
      <c r="R31" s="37">
        <v>2</v>
      </c>
      <c r="S31" s="37">
        <v>8</v>
      </c>
      <c r="T31" s="37">
        <v>6</v>
      </c>
    </row>
    <row r="32" spans="1:20" ht="24.95" customHeight="1" x14ac:dyDescent="0.15">
      <c r="A32" s="15">
        <v>24</v>
      </c>
      <c r="B32" s="33" t="s">
        <v>307</v>
      </c>
      <c r="C32" s="34" t="s">
        <v>354</v>
      </c>
      <c r="D32" s="34" t="s">
        <v>19</v>
      </c>
      <c r="E32" s="20" t="s">
        <v>355</v>
      </c>
      <c r="F32" s="34">
        <v>62.5</v>
      </c>
      <c r="G32" s="34">
        <v>23</v>
      </c>
      <c r="H32" s="36">
        <f t="shared" si="0"/>
        <v>25</v>
      </c>
      <c r="I32" s="36">
        <v>29.2</v>
      </c>
      <c r="J32" s="36">
        <v>25.4</v>
      </c>
      <c r="K32" s="36">
        <v>28.2</v>
      </c>
      <c r="L32" s="36">
        <f t="shared" si="1"/>
        <v>82.8</v>
      </c>
      <c r="M32" s="36">
        <f>L32*(83.0582/81.9088)</f>
        <v>83.961905924638131</v>
      </c>
      <c r="N32" s="36">
        <f t="shared" si="2"/>
        <v>50.377143554782876</v>
      </c>
      <c r="O32" s="36">
        <f t="shared" si="3"/>
        <v>75.377143554782876</v>
      </c>
      <c r="P32" s="35">
        <f t="shared" si="4"/>
        <v>29</v>
      </c>
      <c r="Q32" s="34">
        <v>18370967938</v>
      </c>
      <c r="R32" s="37">
        <v>1</v>
      </c>
      <c r="S32" s="37">
        <v>29</v>
      </c>
      <c r="T32" s="37">
        <v>28</v>
      </c>
    </row>
    <row r="33" spans="1:20" ht="24.95" customHeight="1" x14ac:dyDescent="0.15">
      <c r="A33" s="15">
        <v>9</v>
      </c>
      <c r="B33" s="33" t="s">
        <v>307</v>
      </c>
      <c r="C33" s="34" t="s">
        <v>324</v>
      </c>
      <c r="D33" s="34" t="s">
        <v>19</v>
      </c>
      <c r="E33" s="20" t="s">
        <v>325</v>
      </c>
      <c r="F33" s="34">
        <v>67.5</v>
      </c>
      <c r="G33" s="34">
        <v>8</v>
      </c>
      <c r="H33" s="36">
        <f t="shared" si="0"/>
        <v>27</v>
      </c>
      <c r="I33" s="36">
        <v>29.7</v>
      </c>
      <c r="J33" s="36">
        <v>20.72</v>
      </c>
      <c r="K33" s="36">
        <v>31.04</v>
      </c>
      <c r="L33" s="36">
        <f t="shared" si="1"/>
        <v>81.460000000000008</v>
      </c>
      <c r="M33" s="36">
        <f>L33*(83.0582/84.2424)</f>
        <v>80.314912348176222</v>
      </c>
      <c r="N33" s="36">
        <f t="shared" si="2"/>
        <v>48.188947408905733</v>
      </c>
      <c r="O33" s="36">
        <f t="shared" si="3"/>
        <v>75.188947408905733</v>
      </c>
      <c r="P33" s="35">
        <f t="shared" si="4"/>
        <v>30</v>
      </c>
      <c r="Q33" s="34">
        <v>15779059228</v>
      </c>
      <c r="R33" s="37">
        <v>2</v>
      </c>
      <c r="S33" s="37">
        <v>11</v>
      </c>
      <c r="T33" s="37">
        <v>15</v>
      </c>
    </row>
    <row r="34" spans="1:20" ht="24.95" customHeight="1" x14ac:dyDescent="0.15">
      <c r="A34" s="15">
        <v>66</v>
      </c>
      <c r="B34" s="33" t="s">
        <v>307</v>
      </c>
      <c r="C34" s="34" t="s">
        <v>438</v>
      </c>
      <c r="D34" s="34" t="s">
        <v>19</v>
      </c>
      <c r="E34" s="20" t="s">
        <v>439</v>
      </c>
      <c r="F34" s="34">
        <v>55</v>
      </c>
      <c r="G34" s="34">
        <v>64</v>
      </c>
      <c r="H34" s="36">
        <f t="shared" si="0"/>
        <v>22</v>
      </c>
      <c r="I34" s="36">
        <v>28.8</v>
      </c>
      <c r="J34" s="36">
        <v>28.4</v>
      </c>
      <c r="K34" s="36">
        <v>30.2</v>
      </c>
      <c r="L34" s="36">
        <f t="shared" si="1"/>
        <v>87.4</v>
      </c>
      <c r="M34" s="36">
        <f>L34*(83.0582/81.9088)</f>
        <v>88.626456253784696</v>
      </c>
      <c r="N34" s="36">
        <f t="shared" si="2"/>
        <v>53.175873752270817</v>
      </c>
      <c r="O34" s="36">
        <f t="shared" si="3"/>
        <v>75.175873752270817</v>
      </c>
      <c r="P34" s="35">
        <f t="shared" si="4"/>
        <v>31</v>
      </c>
      <c r="Q34" s="34">
        <v>13870779810</v>
      </c>
      <c r="R34" s="37">
        <v>1</v>
      </c>
      <c r="S34" s="37">
        <v>30</v>
      </c>
      <c r="T34" s="37">
        <v>7</v>
      </c>
    </row>
    <row r="35" spans="1:20" ht="24.95" customHeight="1" x14ac:dyDescent="0.15">
      <c r="A35" s="15">
        <v>60</v>
      </c>
      <c r="B35" s="33" t="s">
        <v>307</v>
      </c>
      <c r="C35" s="34" t="s">
        <v>426</v>
      </c>
      <c r="D35" s="34" t="s">
        <v>19</v>
      </c>
      <c r="E35" s="20" t="s">
        <v>427</v>
      </c>
      <c r="F35" s="34">
        <v>56</v>
      </c>
      <c r="G35" s="34">
        <v>57</v>
      </c>
      <c r="H35" s="36">
        <f t="shared" si="0"/>
        <v>22.400000000000002</v>
      </c>
      <c r="I35" s="36">
        <v>33.22</v>
      </c>
      <c r="J35" s="36">
        <v>23.86</v>
      </c>
      <c r="K35" s="36">
        <v>31.9</v>
      </c>
      <c r="L35" s="36">
        <f t="shared" si="1"/>
        <v>88.97999999999999</v>
      </c>
      <c r="M35" s="36">
        <f>L35*(83.0582/84.2424)</f>
        <v>87.729203299051292</v>
      </c>
      <c r="N35" s="36">
        <f t="shared" si="2"/>
        <v>52.637521979430772</v>
      </c>
      <c r="O35" s="36">
        <f t="shared" si="3"/>
        <v>75.037521979430778</v>
      </c>
      <c r="P35" s="35">
        <f t="shared" si="4"/>
        <v>32</v>
      </c>
      <c r="Q35" s="34">
        <v>18270755055</v>
      </c>
      <c r="R35" s="37">
        <v>2</v>
      </c>
      <c r="S35" s="37">
        <v>30</v>
      </c>
      <c r="T35" s="37">
        <v>30</v>
      </c>
    </row>
    <row r="36" spans="1:20" ht="24.95" customHeight="1" x14ac:dyDescent="0.15">
      <c r="A36" s="15">
        <v>37</v>
      </c>
      <c r="B36" s="33" t="s">
        <v>307</v>
      </c>
      <c r="C36" s="34" t="s">
        <v>380</v>
      </c>
      <c r="D36" s="34" t="s">
        <v>19</v>
      </c>
      <c r="E36" s="20" t="s">
        <v>381</v>
      </c>
      <c r="F36" s="34">
        <v>59.5</v>
      </c>
      <c r="G36" s="34">
        <v>37</v>
      </c>
      <c r="H36" s="36">
        <f t="shared" ref="H36:H70" si="6">F36*0.4</f>
        <v>23.8</v>
      </c>
      <c r="I36" s="36">
        <v>30</v>
      </c>
      <c r="J36" s="36">
        <v>26.6</v>
      </c>
      <c r="K36" s="36">
        <v>27.5</v>
      </c>
      <c r="L36" s="36">
        <f t="shared" ref="L36:L67" si="7">SUM(I36:K36)</f>
        <v>84.1</v>
      </c>
      <c r="M36" s="36">
        <f>L36*(83.0582/81.9088)</f>
        <v>85.280148408962148</v>
      </c>
      <c r="N36" s="36">
        <f t="shared" ref="N36:N67" si="8">M36*0.6</f>
        <v>51.168089045377286</v>
      </c>
      <c r="O36" s="36">
        <f t="shared" ref="O36:O67" si="9">H36+N36</f>
        <v>74.968089045377283</v>
      </c>
      <c r="P36" s="35">
        <f t="shared" ref="P36:P67" si="10">RANK(O36,O$4:O$70)</f>
        <v>33</v>
      </c>
      <c r="Q36" s="34">
        <v>15970725720</v>
      </c>
      <c r="R36" s="37">
        <v>1</v>
      </c>
      <c r="S36" s="37">
        <v>9</v>
      </c>
      <c r="T36" s="37">
        <v>6</v>
      </c>
    </row>
    <row r="37" spans="1:20" ht="24.95" customHeight="1" x14ac:dyDescent="0.15">
      <c r="A37" s="15">
        <v>51</v>
      </c>
      <c r="B37" s="33" t="s">
        <v>307</v>
      </c>
      <c r="C37" s="34" t="s">
        <v>408</v>
      </c>
      <c r="D37" s="34" t="s">
        <v>19</v>
      </c>
      <c r="E37" s="20" t="s">
        <v>409</v>
      </c>
      <c r="F37" s="34">
        <v>57</v>
      </c>
      <c r="G37" s="34">
        <v>48</v>
      </c>
      <c r="H37" s="36">
        <f t="shared" si="6"/>
        <v>22.8</v>
      </c>
      <c r="I37" s="36">
        <v>32.93</v>
      </c>
      <c r="J37" s="36">
        <v>22.44</v>
      </c>
      <c r="K37" s="36">
        <v>32.76</v>
      </c>
      <c r="L37" s="36">
        <f t="shared" si="7"/>
        <v>88.13</v>
      </c>
      <c r="M37" s="36">
        <f>L37*(83.0582/84.2424)</f>
        <v>86.891151795295471</v>
      </c>
      <c r="N37" s="36">
        <f t="shared" si="8"/>
        <v>52.13469107717728</v>
      </c>
      <c r="O37" s="36">
        <f t="shared" si="9"/>
        <v>74.934691077177277</v>
      </c>
      <c r="P37" s="35">
        <f t="shared" si="10"/>
        <v>34</v>
      </c>
      <c r="Q37" s="34">
        <v>18270755063</v>
      </c>
      <c r="R37" s="37">
        <v>2</v>
      </c>
      <c r="S37" s="37">
        <v>28</v>
      </c>
      <c r="T37" s="37">
        <v>28</v>
      </c>
    </row>
    <row r="38" spans="1:20" ht="24.95" customHeight="1" x14ac:dyDescent="0.15">
      <c r="A38" s="15">
        <v>32</v>
      </c>
      <c r="B38" s="33" t="s">
        <v>307</v>
      </c>
      <c r="C38" s="34" t="s">
        <v>370</v>
      </c>
      <c r="D38" s="34" t="s">
        <v>19</v>
      </c>
      <c r="E38" s="20" t="s">
        <v>371</v>
      </c>
      <c r="F38" s="34">
        <v>61</v>
      </c>
      <c r="G38" s="34">
        <v>32</v>
      </c>
      <c r="H38" s="36">
        <f t="shared" si="6"/>
        <v>24.400000000000002</v>
      </c>
      <c r="I38" s="36">
        <v>30</v>
      </c>
      <c r="J38" s="36">
        <v>20.2</v>
      </c>
      <c r="K38" s="36">
        <v>32.799999999999997</v>
      </c>
      <c r="L38" s="36">
        <f t="shared" si="7"/>
        <v>83</v>
      </c>
      <c r="M38" s="36">
        <f>L38*(83.0582/81.9088)</f>
        <v>84.16471246068798</v>
      </c>
      <c r="N38" s="36">
        <f t="shared" si="8"/>
        <v>50.498827476412785</v>
      </c>
      <c r="O38" s="36">
        <f t="shared" si="9"/>
        <v>74.898827476412791</v>
      </c>
      <c r="P38" s="35">
        <f t="shared" si="10"/>
        <v>35</v>
      </c>
      <c r="Q38" s="34">
        <v>18370964675</v>
      </c>
      <c r="R38" s="37">
        <v>1</v>
      </c>
      <c r="S38" s="37">
        <v>3</v>
      </c>
      <c r="T38" s="37">
        <v>32</v>
      </c>
    </row>
    <row r="39" spans="1:20" ht="24.95" customHeight="1" x14ac:dyDescent="0.15">
      <c r="A39" s="15">
        <v>45</v>
      </c>
      <c r="B39" s="33" t="s">
        <v>307</v>
      </c>
      <c r="C39" s="34" t="s">
        <v>396</v>
      </c>
      <c r="D39" s="34" t="s">
        <v>19</v>
      </c>
      <c r="E39" s="20" t="s">
        <v>397</v>
      </c>
      <c r="F39" s="34">
        <v>57.5</v>
      </c>
      <c r="G39" s="34">
        <v>45</v>
      </c>
      <c r="H39" s="36">
        <f t="shared" si="6"/>
        <v>23</v>
      </c>
      <c r="I39" s="36">
        <v>30.8</v>
      </c>
      <c r="J39" s="36">
        <v>22.8</v>
      </c>
      <c r="K39" s="36">
        <v>31.6</v>
      </c>
      <c r="L39" s="36">
        <f t="shared" si="7"/>
        <v>85.2</v>
      </c>
      <c r="M39" s="36">
        <f>L39*(83.0582/81.9088)</f>
        <v>86.395584357236331</v>
      </c>
      <c r="N39" s="36">
        <f t="shared" si="8"/>
        <v>51.837350614341794</v>
      </c>
      <c r="O39" s="36">
        <f t="shared" si="9"/>
        <v>74.837350614341801</v>
      </c>
      <c r="P39" s="35">
        <f t="shared" si="10"/>
        <v>36</v>
      </c>
      <c r="Q39" s="34">
        <v>18370831992</v>
      </c>
      <c r="R39" s="37">
        <v>1</v>
      </c>
      <c r="S39" s="37">
        <v>28</v>
      </c>
      <c r="T39" s="37">
        <v>22</v>
      </c>
    </row>
    <row r="40" spans="1:20" ht="24.95" customHeight="1" x14ac:dyDescent="0.15">
      <c r="A40" s="15">
        <v>28</v>
      </c>
      <c r="B40" s="33" t="s">
        <v>307</v>
      </c>
      <c r="C40" s="34" t="s">
        <v>362</v>
      </c>
      <c r="D40" s="34" t="s">
        <v>19</v>
      </c>
      <c r="E40" s="20" t="s">
        <v>363</v>
      </c>
      <c r="F40" s="34">
        <v>62</v>
      </c>
      <c r="G40" s="34">
        <v>25</v>
      </c>
      <c r="H40" s="36">
        <f t="shared" si="6"/>
        <v>24.8</v>
      </c>
      <c r="I40" s="36">
        <v>28.4</v>
      </c>
      <c r="J40" s="36">
        <v>24.2</v>
      </c>
      <c r="K40" s="36">
        <v>29.2</v>
      </c>
      <c r="L40" s="36">
        <f t="shared" si="7"/>
        <v>81.8</v>
      </c>
      <c r="M40" s="36">
        <f>L40*(83.0582/81.9088)</f>
        <v>82.947873244388873</v>
      </c>
      <c r="N40" s="36">
        <f t="shared" si="8"/>
        <v>49.768723946633322</v>
      </c>
      <c r="O40" s="36">
        <f t="shared" si="9"/>
        <v>74.568723946633327</v>
      </c>
      <c r="P40" s="35">
        <f t="shared" si="10"/>
        <v>37</v>
      </c>
      <c r="Q40" s="34">
        <v>18296896488</v>
      </c>
      <c r="R40" s="37">
        <v>1</v>
      </c>
      <c r="S40" s="37">
        <v>5</v>
      </c>
      <c r="T40" s="37">
        <v>19</v>
      </c>
    </row>
    <row r="41" spans="1:20" ht="24.95" customHeight="1" x14ac:dyDescent="0.15">
      <c r="A41" s="15">
        <v>46</v>
      </c>
      <c r="B41" s="33" t="s">
        <v>307</v>
      </c>
      <c r="C41" s="34" t="s">
        <v>398</v>
      </c>
      <c r="D41" s="34" t="s">
        <v>19</v>
      </c>
      <c r="E41" s="20" t="s">
        <v>399</v>
      </c>
      <c r="F41" s="34">
        <v>57.5</v>
      </c>
      <c r="G41" s="34">
        <v>45</v>
      </c>
      <c r="H41" s="36">
        <f t="shared" si="6"/>
        <v>23</v>
      </c>
      <c r="I41" s="36">
        <v>31.93</v>
      </c>
      <c r="J41" s="36">
        <v>23.58</v>
      </c>
      <c r="K41" s="36">
        <v>31.26</v>
      </c>
      <c r="L41" s="36">
        <f t="shared" si="7"/>
        <v>86.77</v>
      </c>
      <c r="M41" s="36">
        <f>L41*(83.0582/84.2424)</f>
        <v>85.550269389286143</v>
      </c>
      <c r="N41" s="36">
        <f t="shared" si="8"/>
        <v>51.330161633571684</v>
      </c>
      <c r="O41" s="36">
        <f t="shared" si="9"/>
        <v>74.330161633571691</v>
      </c>
      <c r="P41" s="35">
        <f t="shared" si="10"/>
        <v>38</v>
      </c>
      <c r="Q41" s="34">
        <v>18579076546</v>
      </c>
      <c r="R41" s="37">
        <v>2</v>
      </c>
      <c r="S41" s="37">
        <v>7</v>
      </c>
      <c r="T41" s="37">
        <v>8</v>
      </c>
    </row>
    <row r="42" spans="1:20" ht="24.95" customHeight="1" x14ac:dyDescent="0.15">
      <c r="A42" s="15">
        <v>54</v>
      </c>
      <c r="B42" s="33" t="s">
        <v>307</v>
      </c>
      <c r="C42" s="34" t="s">
        <v>414</v>
      </c>
      <c r="D42" s="34" t="s">
        <v>19</v>
      </c>
      <c r="E42" s="20" t="s">
        <v>415</v>
      </c>
      <c r="F42" s="34">
        <v>56.5</v>
      </c>
      <c r="G42" s="34">
        <v>53</v>
      </c>
      <c r="H42" s="36">
        <f t="shared" si="6"/>
        <v>22.6</v>
      </c>
      <c r="I42" s="36">
        <v>31.5</v>
      </c>
      <c r="J42" s="36">
        <v>26.66</v>
      </c>
      <c r="K42" s="36">
        <v>28.78</v>
      </c>
      <c r="L42" s="36">
        <f t="shared" si="7"/>
        <v>86.94</v>
      </c>
      <c r="M42" s="36">
        <f>L42*(83.0582/84.2424)</f>
        <v>85.717879690037321</v>
      </c>
      <c r="N42" s="36">
        <f t="shared" si="8"/>
        <v>51.43072781402239</v>
      </c>
      <c r="O42" s="36">
        <f t="shared" si="9"/>
        <v>74.030727814022384</v>
      </c>
      <c r="P42" s="35">
        <f t="shared" si="10"/>
        <v>39</v>
      </c>
      <c r="Q42" s="34">
        <v>18720811826</v>
      </c>
      <c r="R42" s="37">
        <v>2</v>
      </c>
      <c r="S42" s="37">
        <v>2</v>
      </c>
      <c r="T42" s="37">
        <v>18</v>
      </c>
    </row>
    <row r="43" spans="1:20" ht="24.95" customHeight="1" x14ac:dyDescent="0.15">
      <c r="A43" s="15">
        <v>40</v>
      </c>
      <c r="B43" s="33" t="s">
        <v>307</v>
      </c>
      <c r="C43" s="34" t="s">
        <v>386</v>
      </c>
      <c r="D43" s="34" t="s">
        <v>19</v>
      </c>
      <c r="E43" s="20" t="s">
        <v>387</v>
      </c>
      <c r="F43" s="34">
        <v>58.5</v>
      </c>
      <c r="G43" s="34">
        <v>39</v>
      </c>
      <c r="H43" s="36">
        <f t="shared" si="6"/>
        <v>23.400000000000002</v>
      </c>
      <c r="I43" s="36">
        <v>30.2</v>
      </c>
      <c r="J43" s="36">
        <v>23</v>
      </c>
      <c r="K43" s="36">
        <v>30</v>
      </c>
      <c r="L43" s="36">
        <f t="shared" si="7"/>
        <v>83.2</v>
      </c>
      <c r="M43" s="36">
        <f>L43*(83.0582/81.9088)</f>
        <v>84.367518996737829</v>
      </c>
      <c r="N43" s="36">
        <f t="shared" si="8"/>
        <v>50.620511398042694</v>
      </c>
      <c r="O43" s="36">
        <f t="shared" si="9"/>
        <v>74.0205113980427</v>
      </c>
      <c r="P43" s="35">
        <f t="shared" si="10"/>
        <v>40</v>
      </c>
      <c r="Q43" s="34">
        <v>18370409930</v>
      </c>
      <c r="R43" s="37">
        <v>1</v>
      </c>
      <c r="S43" s="37">
        <v>33</v>
      </c>
      <c r="T43" s="37">
        <v>16</v>
      </c>
    </row>
    <row r="44" spans="1:20" ht="24.95" customHeight="1" x14ac:dyDescent="0.15">
      <c r="A44" s="15">
        <v>8</v>
      </c>
      <c r="B44" s="33" t="s">
        <v>307</v>
      </c>
      <c r="C44" s="34" t="s">
        <v>322</v>
      </c>
      <c r="D44" s="34" t="s">
        <v>19</v>
      </c>
      <c r="E44" s="20" t="s">
        <v>323</v>
      </c>
      <c r="F44" s="34">
        <v>67.5</v>
      </c>
      <c r="G44" s="34">
        <v>8</v>
      </c>
      <c r="H44" s="36">
        <f t="shared" si="6"/>
        <v>27</v>
      </c>
      <c r="I44" s="36">
        <v>29.2</v>
      </c>
      <c r="J44" s="36">
        <v>19.600000000000001</v>
      </c>
      <c r="K44" s="36">
        <v>27.6</v>
      </c>
      <c r="L44" s="36">
        <f t="shared" si="7"/>
        <v>76.400000000000006</v>
      </c>
      <c r="M44" s="36">
        <f>L44*(83.0582/81.9088)</f>
        <v>77.472096771042914</v>
      </c>
      <c r="N44" s="36">
        <f t="shared" si="8"/>
        <v>46.483258062625744</v>
      </c>
      <c r="O44" s="36">
        <f t="shared" si="9"/>
        <v>73.483258062625737</v>
      </c>
      <c r="P44" s="35">
        <f t="shared" si="10"/>
        <v>41</v>
      </c>
      <c r="Q44" s="34">
        <v>15216132105</v>
      </c>
      <c r="R44" s="37">
        <v>1</v>
      </c>
      <c r="S44" s="37">
        <v>18</v>
      </c>
      <c r="T44" s="37">
        <v>26</v>
      </c>
    </row>
    <row r="45" spans="1:20" ht="24.95" customHeight="1" x14ac:dyDescent="0.15">
      <c r="A45" s="15">
        <v>33</v>
      </c>
      <c r="B45" s="33" t="s">
        <v>307</v>
      </c>
      <c r="C45" s="34" t="s">
        <v>372</v>
      </c>
      <c r="D45" s="34" t="s">
        <v>19</v>
      </c>
      <c r="E45" s="20" t="s">
        <v>373</v>
      </c>
      <c r="F45" s="34">
        <v>61</v>
      </c>
      <c r="G45" s="34">
        <v>32</v>
      </c>
      <c r="H45" s="36">
        <f t="shared" si="6"/>
        <v>24.400000000000002</v>
      </c>
      <c r="I45" s="36">
        <v>32.58</v>
      </c>
      <c r="J45" s="36">
        <v>20.82</v>
      </c>
      <c r="K45" s="36">
        <v>29.56</v>
      </c>
      <c r="L45" s="36">
        <f t="shared" si="7"/>
        <v>82.96</v>
      </c>
      <c r="M45" s="36">
        <f>L45*(83.0582/84.2424)</f>
        <v>81.793826766568841</v>
      </c>
      <c r="N45" s="36">
        <f t="shared" si="8"/>
        <v>49.076296059941306</v>
      </c>
      <c r="O45" s="36">
        <f t="shared" si="9"/>
        <v>73.476296059941305</v>
      </c>
      <c r="P45" s="35">
        <f t="shared" si="10"/>
        <v>42</v>
      </c>
      <c r="Q45" s="34">
        <v>18870703693</v>
      </c>
      <c r="R45" s="37">
        <v>2</v>
      </c>
      <c r="S45" s="37">
        <v>18</v>
      </c>
      <c r="T45" s="37">
        <v>21</v>
      </c>
    </row>
    <row r="46" spans="1:20" ht="24.95" customHeight="1" x14ac:dyDescent="0.15">
      <c r="A46" s="15">
        <v>22</v>
      </c>
      <c r="B46" s="33" t="s">
        <v>307</v>
      </c>
      <c r="C46" s="34" t="s">
        <v>350</v>
      </c>
      <c r="D46" s="34" t="s">
        <v>19</v>
      </c>
      <c r="E46" s="20" t="s">
        <v>351</v>
      </c>
      <c r="F46" s="34">
        <v>63</v>
      </c>
      <c r="G46" s="34">
        <v>22</v>
      </c>
      <c r="H46" s="36">
        <f t="shared" si="6"/>
        <v>25.200000000000003</v>
      </c>
      <c r="I46" s="36">
        <v>29.4</v>
      </c>
      <c r="J46" s="36">
        <v>24</v>
      </c>
      <c r="K46" s="36">
        <v>25.4</v>
      </c>
      <c r="L46" s="36">
        <f t="shared" si="7"/>
        <v>78.8</v>
      </c>
      <c r="M46" s="36">
        <f>L46*(83.0582/81.9088)</f>
        <v>79.905775203641113</v>
      </c>
      <c r="N46" s="36">
        <f t="shared" si="8"/>
        <v>47.943465122184669</v>
      </c>
      <c r="O46" s="36">
        <f t="shared" si="9"/>
        <v>73.143465122184665</v>
      </c>
      <c r="P46" s="35">
        <f t="shared" si="10"/>
        <v>43</v>
      </c>
      <c r="Q46" s="34">
        <v>15216176509</v>
      </c>
      <c r="R46" s="37">
        <v>1</v>
      </c>
      <c r="S46" s="37">
        <v>20</v>
      </c>
      <c r="T46" s="37">
        <v>4</v>
      </c>
    </row>
    <row r="47" spans="1:20" ht="24.95" customHeight="1" x14ac:dyDescent="0.15">
      <c r="A47" s="15">
        <v>30</v>
      </c>
      <c r="B47" s="33" t="s">
        <v>307</v>
      </c>
      <c r="C47" s="34" t="s">
        <v>366</v>
      </c>
      <c r="D47" s="34" t="s">
        <v>19</v>
      </c>
      <c r="E47" s="20" t="s">
        <v>367</v>
      </c>
      <c r="F47" s="34">
        <v>61.5</v>
      </c>
      <c r="G47" s="34">
        <v>29</v>
      </c>
      <c r="H47" s="36">
        <f t="shared" si="6"/>
        <v>24.6</v>
      </c>
      <c r="I47" s="36">
        <v>30</v>
      </c>
      <c r="J47" s="36">
        <v>25</v>
      </c>
      <c r="K47" s="36">
        <v>24.6</v>
      </c>
      <c r="L47" s="36">
        <f t="shared" si="7"/>
        <v>79.599999999999994</v>
      </c>
      <c r="M47" s="36">
        <f>L47*(83.0582/81.9088)</f>
        <v>80.717001347840508</v>
      </c>
      <c r="N47" s="36">
        <f t="shared" si="8"/>
        <v>48.430200808704306</v>
      </c>
      <c r="O47" s="36">
        <f t="shared" si="9"/>
        <v>73.030200808704308</v>
      </c>
      <c r="P47" s="35">
        <f t="shared" si="10"/>
        <v>44</v>
      </c>
      <c r="Q47" s="34">
        <v>18296706981</v>
      </c>
      <c r="R47" s="37">
        <v>1</v>
      </c>
      <c r="S47" s="37">
        <v>6</v>
      </c>
      <c r="T47" s="37">
        <v>29</v>
      </c>
    </row>
    <row r="48" spans="1:20" ht="24.95" customHeight="1" x14ac:dyDescent="0.15">
      <c r="A48" s="15">
        <v>34</v>
      </c>
      <c r="B48" s="33" t="s">
        <v>307</v>
      </c>
      <c r="C48" s="34" t="s">
        <v>374</v>
      </c>
      <c r="D48" s="34" t="s">
        <v>19</v>
      </c>
      <c r="E48" s="20" t="s">
        <v>375</v>
      </c>
      <c r="F48" s="34">
        <v>60</v>
      </c>
      <c r="G48" s="34">
        <v>34</v>
      </c>
      <c r="H48" s="36">
        <f t="shared" si="6"/>
        <v>24</v>
      </c>
      <c r="I48" s="36">
        <v>32.08</v>
      </c>
      <c r="J48" s="36">
        <v>19.3</v>
      </c>
      <c r="K48" s="36">
        <v>31.36</v>
      </c>
      <c r="L48" s="36">
        <f t="shared" si="7"/>
        <v>82.74</v>
      </c>
      <c r="M48" s="36">
        <f>L48*(83.0582/84.2424)</f>
        <v>81.576919318537918</v>
      </c>
      <c r="N48" s="36">
        <f t="shared" si="8"/>
        <v>48.946151591122749</v>
      </c>
      <c r="O48" s="36">
        <f t="shared" si="9"/>
        <v>72.946151591122742</v>
      </c>
      <c r="P48" s="35">
        <f t="shared" si="10"/>
        <v>45</v>
      </c>
      <c r="Q48" s="34">
        <v>18174081313</v>
      </c>
      <c r="R48" s="37">
        <v>2</v>
      </c>
      <c r="S48" s="37">
        <v>33</v>
      </c>
      <c r="T48" s="37">
        <v>13</v>
      </c>
    </row>
    <row r="49" spans="1:20" ht="24.95" customHeight="1" x14ac:dyDescent="0.15">
      <c r="A49" s="15">
        <v>48</v>
      </c>
      <c r="B49" s="33" t="s">
        <v>307</v>
      </c>
      <c r="C49" s="34" t="s">
        <v>402</v>
      </c>
      <c r="D49" s="34" t="s">
        <v>19</v>
      </c>
      <c r="E49" s="20" t="s">
        <v>403</v>
      </c>
      <c r="F49" s="34">
        <v>57</v>
      </c>
      <c r="G49" s="34">
        <v>48</v>
      </c>
      <c r="H49" s="36">
        <f t="shared" si="6"/>
        <v>22.8</v>
      </c>
      <c r="I49" s="36">
        <v>29.2</v>
      </c>
      <c r="J49" s="36">
        <v>24.4</v>
      </c>
      <c r="K49" s="36">
        <v>28.6</v>
      </c>
      <c r="L49" s="36">
        <f t="shared" si="7"/>
        <v>82.199999999999989</v>
      </c>
      <c r="M49" s="36">
        <f>L49*(83.0582/81.9088)</f>
        <v>83.353486316488571</v>
      </c>
      <c r="N49" s="36">
        <f t="shared" si="8"/>
        <v>50.012091789893141</v>
      </c>
      <c r="O49" s="36">
        <f t="shared" si="9"/>
        <v>72.812091789893145</v>
      </c>
      <c r="P49" s="35">
        <f t="shared" si="10"/>
        <v>46</v>
      </c>
      <c r="Q49" s="34">
        <v>18370957662</v>
      </c>
      <c r="R49" s="37">
        <v>1</v>
      </c>
      <c r="S49" s="37">
        <v>23</v>
      </c>
      <c r="T49" s="37">
        <v>13</v>
      </c>
    </row>
    <row r="50" spans="1:20" ht="24.95" customHeight="1" x14ac:dyDescent="0.15">
      <c r="A50" s="15">
        <v>58</v>
      </c>
      <c r="B50" s="33" t="s">
        <v>307</v>
      </c>
      <c r="C50" s="34" t="s">
        <v>422</v>
      </c>
      <c r="D50" s="34" t="s">
        <v>19</v>
      </c>
      <c r="E50" s="20" t="s">
        <v>423</v>
      </c>
      <c r="F50" s="34">
        <v>56</v>
      </c>
      <c r="G50" s="34">
        <v>57</v>
      </c>
      <c r="H50" s="36">
        <f t="shared" si="6"/>
        <v>22.400000000000002</v>
      </c>
      <c r="I50" s="36">
        <v>32.36</v>
      </c>
      <c r="J50" s="36">
        <v>25.8</v>
      </c>
      <c r="K50" s="36">
        <v>27.04</v>
      </c>
      <c r="L50" s="36">
        <f t="shared" si="7"/>
        <v>85.199999999999989</v>
      </c>
      <c r="M50" s="36">
        <f>L50*(83.0582/84.2424)</f>
        <v>84.002338964701849</v>
      </c>
      <c r="N50" s="36">
        <f t="shared" si="8"/>
        <v>50.401403378821108</v>
      </c>
      <c r="O50" s="36">
        <f t="shared" si="9"/>
        <v>72.801403378821107</v>
      </c>
      <c r="P50" s="35">
        <f t="shared" si="10"/>
        <v>47</v>
      </c>
      <c r="Q50" s="34">
        <v>18370961758</v>
      </c>
      <c r="R50" s="37">
        <v>2</v>
      </c>
      <c r="S50" s="37">
        <v>19</v>
      </c>
      <c r="T50" s="37">
        <v>25</v>
      </c>
    </row>
    <row r="51" spans="1:20" ht="24.95" customHeight="1" x14ac:dyDescent="0.15">
      <c r="A51" s="15">
        <v>47</v>
      </c>
      <c r="B51" s="33" t="s">
        <v>307</v>
      </c>
      <c r="C51" s="34" t="s">
        <v>400</v>
      </c>
      <c r="D51" s="34" t="s">
        <v>19</v>
      </c>
      <c r="E51" s="20" t="s">
        <v>401</v>
      </c>
      <c r="F51" s="34">
        <v>57.5</v>
      </c>
      <c r="G51" s="34">
        <v>45</v>
      </c>
      <c r="H51" s="36">
        <f t="shared" si="6"/>
        <v>23</v>
      </c>
      <c r="I51" s="36">
        <v>27.2</v>
      </c>
      <c r="J51" s="36">
        <v>23.4</v>
      </c>
      <c r="K51" s="36">
        <v>31</v>
      </c>
      <c r="L51" s="36">
        <f t="shared" si="7"/>
        <v>81.599999999999994</v>
      </c>
      <c r="M51" s="36">
        <f>L51*(83.0582/81.9088)</f>
        <v>82.745066708339024</v>
      </c>
      <c r="N51" s="36">
        <f t="shared" si="8"/>
        <v>49.647040025003413</v>
      </c>
      <c r="O51" s="36">
        <f t="shared" si="9"/>
        <v>72.647040025003406</v>
      </c>
      <c r="P51" s="35">
        <f t="shared" si="10"/>
        <v>48</v>
      </c>
      <c r="Q51" s="34">
        <v>18979755174</v>
      </c>
      <c r="R51" s="37">
        <v>1</v>
      </c>
      <c r="S51" s="37">
        <v>8</v>
      </c>
      <c r="T51" s="37">
        <v>14</v>
      </c>
    </row>
    <row r="52" spans="1:20" ht="24.95" customHeight="1" x14ac:dyDescent="0.15">
      <c r="A52" s="15">
        <v>44</v>
      </c>
      <c r="B52" s="33" t="s">
        <v>307</v>
      </c>
      <c r="C52" s="34" t="s">
        <v>394</v>
      </c>
      <c r="D52" s="34" t="s">
        <v>19</v>
      </c>
      <c r="E52" s="20" t="s">
        <v>395</v>
      </c>
      <c r="F52" s="34">
        <v>58</v>
      </c>
      <c r="G52" s="34">
        <v>42</v>
      </c>
      <c r="H52" s="36">
        <f t="shared" si="6"/>
        <v>23.200000000000003</v>
      </c>
      <c r="I52" s="36">
        <v>30.44</v>
      </c>
      <c r="J52" s="36">
        <v>23.12</v>
      </c>
      <c r="K52" s="36">
        <v>29.82</v>
      </c>
      <c r="L52" s="36">
        <f t="shared" si="7"/>
        <v>83.38</v>
      </c>
      <c r="M52" s="36">
        <f t="shared" ref="M52:M57" si="11">L52*(83.0582/84.2424)</f>
        <v>82.207922803718787</v>
      </c>
      <c r="N52" s="36">
        <f t="shared" si="8"/>
        <v>49.324753682231268</v>
      </c>
      <c r="O52" s="36">
        <f t="shared" si="9"/>
        <v>72.524753682231278</v>
      </c>
      <c r="P52" s="35">
        <f t="shared" si="10"/>
        <v>49</v>
      </c>
      <c r="Q52" s="34">
        <v>18607974891</v>
      </c>
      <c r="R52" s="37">
        <v>2</v>
      </c>
      <c r="S52" s="37">
        <v>6</v>
      </c>
      <c r="T52" s="37">
        <v>20</v>
      </c>
    </row>
    <row r="53" spans="1:20" ht="24.95" customHeight="1" x14ac:dyDescent="0.15">
      <c r="A53" s="15">
        <v>61</v>
      </c>
      <c r="B53" s="33" t="s">
        <v>307</v>
      </c>
      <c r="C53" s="34" t="s">
        <v>428</v>
      </c>
      <c r="D53" s="34" t="s">
        <v>19</v>
      </c>
      <c r="E53" s="20" t="s">
        <v>429</v>
      </c>
      <c r="F53" s="34">
        <v>55.5</v>
      </c>
      <c r="G53" s="34">
        <v>61</v>
      </c>
      <c r="H53" s="36">
        <f t="shared" si="6"/>
        <v>22.200000000000003</v>
      </c>
      <c r="I53" s="36">
        <v>30.72</v>
      </c>
      <c r="J53" s="36">
        <v>26.06</v>
      </c>
      <c r="K53" s="36">
        <v>28.16</v>
      </c>
      <c r="L53" s="36">
        <f t="shared" si="7"/>
        <v>84.94</v>
      </c>
      <c r="M53" s="36">
        <f t="shared" si="11"/>
        <v>83.745993798847124</v>
      </c>
      <c r="N53" s="36">
        <f t="shared" si="8"/>
        <v>50.247596279308276</v>
      </c>
      <c r="O53" s="36">
        <f t="shared" si="9"/>
        <v>72.447596279308272</v>
      </c>
      <c r="P53" s="35">
        <f t="shared" si="10"/>
        <v>50</v>
      </c>
      <c r="Q53" s="34">
        <v>18170765795</v>
      </c>
      <c r="R53" s="37">
        <v>2</v>
      </c>
      <c r="S53" s="37">
        <v>10</v>
      </c>
      <c r="T53" s="37">
        <v>23</v>
      </c>
    </row>
    <row r="54" spans="1:20" ht="24.95" customHeight="1" x14ac:dyDescent="0.15">
      <c r="A54" s="15">
        <v>35</v>
      </c>
      <c r="B54" s="33" t="s">
        <v>307</v>
      </c>
      <c r="C54" s="34" t="s">
        <v>376</v>
      </c>
      <c r="D54" s="34" t="s">
        <v>19</v>
      </c>
      <c r="E54" s="20" t="s">
        <v>377</v>
      </c>
      <c r="F54" s="34">
        <v>60</v>
      </c>
      <c r="G54" s="34">
        <v>34</v>
      </c>
      <c r="H54" s="36">
        <f t="shared" si="6"/>
        <v>24</v>
      </c>
      <c r="I54" s="36">
        <v>28.8</v>
      </c>
      <c r="J54" s="36">
        <v>20.76</v>
      </c>
      <c r="K54" s="36">
        <v>31.42</v>
      </c>
      <c r="L54" s="36">
        <f t="shared" si="7"/>
        <v>80.98</v>
      </c>
      <c r="M54" s="36">
        <f t="shared" si="11"/>
        <v>79.841659734290573</v>
      </c>
      <c r="N54" s="36">
        <f t="shared" si="8"/>
        <v>47.904995840574344</v>
      </c>
      <c r="O54" s="36">
        <f t="shared" si="9"/>
        <v>71.904995840574344</v>
      </c>
      <c r="P54" s="35">
        <f t="shared" si="10"/>
        <v>51</v>
      </c>
      <c r="Q54" s="34">
        <v>18170149819</v>
      </c>
      <c r="R54" s="37">
        <v>2</v>
      </c>
      <c r="S54" s="37">
        <v>1</v>
      </c>
      <c r="T54" s="37">
        <v>31</v>
      </c>
    </row>
    <row r="55" spans="1:20" ht="24.95" customHeight="1" x14ac:dyDescent="0.15">
      <c r="A55" s="15">
        <v>43</v>
      </c>
      <c r="B55" s="33" t="s">
        <v>307</v>
      </c>
      <c r="C55" s="34" t="s">
        <v>392</v>
      </c>
      <c r="D55" s="34" t="s">
        <v>19</v>
      </c>
      <c r="E55" s="20" t="s">
        <v>393</v>
      </c>
      <c r="F55" s="34">
        <v>58</v>
      </c>
      <c r="G55" s="34">
        <v>42</v>
      </c>
      <c r="H55" s="36">
        <f t="shared" si="6"/>
        <v>23.200000000000003</v>
      </c>
      <c r="I55" s="36">
        <v>29.5</v>
      </c>
      <c r="J55" s="36">
        <v>21.52</v>
      </c>
      <c r="K55" s="36">
        <v>31.24</v>
      </c>
      <c r="L55" s="36">
        <f t="shared" si="7"/>
        <v>82.259999999999991</v>
      </c>
      <c r="M55" s="36">
        <f t="shared" si="11"/>
        <v>81.103666704652269</v>
      </c>
      <c r="N55" s="36">
        <f t="shared" si="8"/>
        <v>48.66220002279136</v>
      </c>
      <c r="O55" s="36">
        <f t="shared" si="9"/>
        <v>71.86220002279137</v>
      </c>
      <c r="P55" s="35">
        <f t="shared" si="10"/>
        <v>52</v>
      </c>
      <c r="Q55" s="34">
        <v>18270754817</v>
      </c>
      <c r="R55" s="37">
        <v>2</v>
      </c>
      <c r="S55" s="37">
        <v>3</v>
      </c>
      <c r="T55" s="37">
        <v>12</v>
      </c>
    </row>
    <row r="56" spans="1:20" ht="24.95" customHeight="1" x14ac:dyDescent="0.15">
      <c r="A56" s="15">
        <v>64</v>
      </c>
      <c r="B56" s="33" t="s">
        <v>307</v>
      </c>
      <c r="C56" s="34" t="s">
        <v>434</v>
      </c>
      <c r="D56" s="34" t="s">
        <v>19</v>
      </c>
      <c r="E56" s="20" t="s">
        <v>435</v>
      </c>
      <c r="F56" s="34">
        <v>55.5</v>
      </c>
      <c r="G56" s="34">
        <v>61</v>
      </c>
      <c r="H56" s="36">
        <f t="shared" si="6"/>
        <v>22.200000000000003</v>
      </c>
      <c r="I56" s="36">
        <v>31.24</v>
      </c>
      <c r="J56" s="36">
        <v>22.62</v>
      </c>
      <c r="K56" s="36">
        <v>29.48</v>
      </c>
      <c r="L56" s="36">
        <f t="shared" si="7"/>
        <v>83.34</v>
      </c>
      <c r="M56" s="36">
        <f t="shared" si="11"/>
        <v>82.168485085894986</v>
      </c>
      <c r="N56" s="36">
        <f t="shared" si="8"/>
        <v>49.301091051536993</v>
      </c>
      <c r="O56" s="36">
        <f t="shared" si="9"/>
        <v>71.501091051537003</v>
      </c>
      <c r="P56" s="35">
        <f t="shared" si="10"/>
        <v>53</v>
      </c>
      <c r="Q56" s="34">
        <v>18370958083</v>
      </c>
      <c r="R56" s="37">
        <v>2</v>
      </c>
      <c r="S56" s="37">
        <v>20</v>
      </c>
      <c r="T56" s="37">
        <v>7</v>
      </c>
    </row>
    <row r="57" spans="1:20" ht="24.95" customHeight="1" x14ac:dyDescent="0.15">
      <c r="A57" s="15">
        <v>12</v>
      </c>
      <c r="B57" s="33" t="s">
        <v>307</v>
      </c>
      <c r="C57" s="34" t="s">
        <v>330</v>
      </c>
      <c r="D57" s="34" t="s">
        <v>19</v>
      </c>
      <c r="E57" s="20" t="s">
        <v>331</v>
      </c>
      <c r="F57" s="34">
        <v>67</v>
      </c>
      <c r="G57" s="34">
        <v>11</v>
      </c>
      <c r="H57" s="36">
        <f t="shared" si="6"/>
        <v>26.8</v>
      </c>
      <c r="I57" s="36">
        <v>30.9</v>
      </c>
      <c r="J57" s="36">
        <v>21.34</v>
      </c>
      <c r="K57" s="36">
        <v>23.26</v>
      </c>
      <c r="L57" s="36">
        <f t="shared" si="7"/>
        <v>75.5</v>
      </c>
      <c r="M57" s="36">
        <f t="shared" si="11"/>
        <v>74.438692392429459</v>
      </c>
      <c r="N57" s="36">
        <f t="shared" si="8"/>
        <v>44.663215435457673</v>
      </c>
      <c r="O57" s="36">
        <f t="shared" si="9"/>
        <v>71.46321543545767</v>
      </c>
      <c r="P57" s="35">
        <f t="shared" si="10"/>
        <v>54</v>
      </c>
      <c r="Q57" s="34">
        <v>15779063096</v>
      </c>
      <c r="R57" s="37">
        <v>2</v>
      </c>
      <c r="S57" s="37">
        <v>26</v>
      </c>
      <c r="T57" s="37">
        <v>11</v>
      </c>
    </row>
    <row r="58" spans="1:20" ht="24.95" customHeight="1" x14ac:dyDescent="0.15">
      <c r="A58" s="15">
        <v>50</v>
      </c>
      <c r="B58" s="33" t="s">
        <v>307</v>
      </c>
      <c r="C58" s="34" t="s">
        <v>406</v>
      </c>
      <c r="D58" s="34" t="s">
        <v>19</v>
      </c>
      <c r="E58" s="20" t="s">
        <v>407</v>
      </c>
      <c r="F58" s="34">
        <v>57</v>
      </c>
      <c r="G58" s="34">
        <v>48</v>
      </c>
      <c r="H58" s="36">
        <f t="shared" si="6"/>
        <v>22.8</v>
      </c>
      <c r="I58" s="64">
        <v>29</v>
      </c>
      <c r="J58" s="64">
        <v>22.2</v>
      </c>
      <c r="K58" s="64">
        <v>28.2</v>
      </c>
      <c r="L58" s="36">
        <f t="shared" si="7"/>
        <v>79.400000000000006</v>
      </c>
      <c r="M58" s="36">
        <f>L58*(83.0582/81.9088)</f>
        <v>80.514194811790674</v>
      </c>
      <c r="N58" s="36">
        <f t="shared" si="8"/>
        <v>48.308516887074404</v>
      </c>
      <c r="O58" s="36">
        <f t="shared" si="9"/>
        <v>71.108516887074401</v>
      </c>
      <c r="P58" s="35">
        <f t="shared" si="10"/>
        <v>55</v>
      </c>
      <c r="Q58" s="34">
        <v>18807076417</v>
      </c>
      <c r="R58" s="37">
        <v>1</v>
      </c>
      <c r="S58" s="37">
        <v>17</v>
      </c>
      <c r="T58" s="37">
        <v>23</v>
      </c>
    </row>
    <row r="59" spans="1:20" ht="24.95" customHeight="1" x14ac:dyDescent="0.15">
      <c r="A59" s="15">
        <v>15</v>
      </c>
      <c r="B59" s="33" t="s">
        <v>307</v>
      </c>
      <c r="C59" s="34" t="s">
        <v>336</v>
      </c>
      <c r="D59" s="34" t="s">
        <v>19</v>
      </c>
      <c r="E59" s="20" t="s">
        <v>337</v>
      </c>
      <c r="F59" s="34">
        <v>65.5</v>
      </c>
      <c r="G59" s="34">
        <v>15</v>
      </c>
      <c r="H59" s="36">
        <f t="shared" si="6"/>
        <v>26.200000000000003</v>
      </c>
      <c r="I59" s="36">
        <v>28.8</v>
      </c>
      <c r="J59" s="36">
        <v>20.2</v>
      </c>
      <c r="K59" s="36">
        <v>24.4</v>
      </c>
      <c r="L59" s="36">
        <f t="shared" si="7"/>
        <v>73.400000000000006</v>
      </c>
      <c r="M59" s="36">
        <f>L59*(83.0582/81.9088)</f>
        <v>74.429998730295154</v>
      </c>
      <c r="N59" s="36">
        <f t="shared" si="8"/>
        <v>44.657999238177091</v>
      </c>
      <c r="O59" s="36">
        <f t="shared" si="9"/>
        <v>70.857999238177086</v>
      </c>
      <c r="P59" s="35">
        <f t="shared" si="10"/>
        <v>56</v>
      </c>
      <c r="Q59" s="34">
        <v>18779095862</v>
      </c>
      <c r="R59" s="37">
        <v>1</v>
      </c>
      <c r="S59" s="37">
        <v>21</v>
      </c>
      <c r="T59" s="37">
        <v>27</v>
      </c>
    </row>
    <row r="60" spans="1:20" ht="24.95" customHeight="1" x14ac:dyDescent="0.15">
      <c r="A60" s="15">
        <v>57</v>
      </c>
      <c r="B60" s="33" t="s">
        <v>307</v>
      </c>
      <c r="C60" s="34" t="s">
        <v>420</v>
      </c>
      <c r="D60" s="34" t="s">
        <v>19</v>
      </c>
      <c r="E60" s="20" t="s">
        <v>421</v>
      </c>
      <c r="F60" s="34">
        <v>56</v>
      </c>
      <c r="G60" s="34">
        <v>57</v>
      </c>
      <c r="H60" s="36">
        <f t="shared" si="6"/>
        <v>22.400000000000002</v>
      </c>
      <c r="I60" s="36">
        <v>30.82</v>
      </c>
      <c r="J60" s="36">
        <v>22.94</v>
      </c>
      <c r="K60" s="36">
        <v>28.06</v>
      </c>
      <c r="L60" s="36">
        <f t="shared" si="7"/>
        <v>81.820000000000007</v>
      </c>
      <c r="M60" s="36">
        <f>L60*(83.0582/84.2424)</f>
        <v>80.669851808590451</v>
      </c>
      <c r="N60" s="36">
        <f t="shared" si="8"/>
        <v>48.401911085154268</v>
      </c>
      <c r="O60" s="36">
        <f t="shared" si="9"/>
        <v>70.801911085154273</v>
      </c>
      <c r="P60" s="35">
        <f t="shared" si="10"/>
        <v>57</v>
      </c>
      <c r="Q60" s="34">
        <v>13924670648</v>
      </c>
      <c r="R60" s="37">
        <v>2</v>
      </c>
      <c r="S60" s="37">
        <v>14</v>
      </c>
      <c r="T60" s="37">
        <v>33</v>
      </c>
    </row>
    <row r="61" spans="1:20" ht="24.95" customHeight="1" x14ac:dyDescent="0.15">
      <c r="A61" s="15">
        <v>59</v>
      </c>
      <c r="B61" s="33" t="s">
        <v>307</v>
      </c>
      <c r="C61" s="34" t="s">
        <v>424</v>
      </c>
      <c r="D61" s="34" t="s">
        <v>19</v>
      </c>
      <c r="E61" s="20" t="s">
        <v>425</v>
      </c>
      <c r="F61" s="34">
        <v>56</v>
      </c>
      <c r="G61" s="34">
        <v>57</v>
      </c>
      <c r="H61" s="36">
        <f t="shared" si="6"/>
        <v>22.400000000000002</v>
      </c>
      <c r="I61" s="36">
        <v>29</v>
      </c>
      <c r="J61" s="36">
        <v>22.4</v>
      </c>
      <c r="K61" s="36">
        <v>27</v>
      </c>
      <c r="L61" s="36">
        <f t="shared" si="7"/>
        <v>78.400000000000006</v>
      </c>
      <c r="M61" s="36">
        <f>L61*(83.0582/81.9088)</f>
        <v>79.500162131541416</v>
      </c>
      <c r="N61" s="36">
        <f t="shared" si="8"/>
        <v>47.700097278924851</v>
      </c>
      <c r="O61" s="36">
        <f t="shared" si="9"/>
        <v>70.100097278924849</v>
      </c>
      <c r="P61" s="35">
        <f t="shared" si="10"/>
        <v>58</v>
      </c>
      <c r="Q61" s="34">
        <v>18214940344</v>
      </c>
      <c r="R61" s="37">
        <v>1</v>
      </c>
      <c r="S61" s="37">
        <v>10</v>
      </c>
      <c r="T61" s="37">
        <v>9</v>
      </c>
    </row>
    <row r="62" spans="1:20" ht="24.95" customHeight="1" x14ac:dyDescent="0.15">
      <c r="A62" s="15">
        <v>65</v>
      </c>
      <c r="B62" s="33" t="s">
        <v>307</v>
      </c>
      <c r="C62" s="34" t="s">
        <v>436</v>
      </c>
      <c r="D62" s="34" t="s">
        <v>19</v>
      </c>
      <c r="E62" s="20" t="s">
        <v>437</v>
      </c>
      <c r="F62" s="34">
        <v>55</v>
      </c>
      <c r="G62" s="34">
        <v>64</v>
      </c>
      <c r="H62" s="36">
        <f t="shared" si="6"/>
        <v>22</v>
      </c>
      <c r="I62" s="36">
        <v>28</v>
      </c>
      <c r="J62" s="36">
        <v>23.4</v>
      </c>
      <c r="K62" s="36">
        <v>27.6</v>
      </c>
      <c r="L62" s="36">
        <f t="shared" si="7"/>
        <v>79</v>
      </c>
      <c r="M62" s="36">
        <f>L62*(83.0582/81.9088)</f>
        <v>80.108581739690962</v>
      </c>
      <c r="N62" s="36">
        <f t="shared" si="8"/>
        <v>48.065149043814579</v>
      </c>
      <c r="O62" s="36">
        <f t="shared" si="9"/>
        <v>70.065149043814586</v>
      </c>
      <c r="P62" s="35">
        <f t="shared" si="10"/>
        <v>59</v>
      </c>
      <c r="Q62" s="34">
        <v>18370717678</v>
      </c>
      <c r="R62" s="37">
        <v>1</v>
      </c>
      <c r="S62" s="37">
        <v>7</v>
      </c>
      <c r="T62" s="37">
        <v>31</v>
      </c>
    </row>
    <row r="63" spans="1:20" ht="24.95" customHeight="1" x14ac:dyDescent="0.15">
      <c r="A63" s="15">
        <v>38</v>
      </c>
      <c r="B63" s="33" t="s">
        <v>307</v>
      </c>
      <c r="C63" s="34" t="s">
        <v>382</v>
      </c>
      <c r="D63" s="34" t="s">
        <v>19</v>
      </c>
      <c r="E63" s="20" t="s">
        <v>383</v>
      </c>
      <c r="F63" s="34">
        <v>59</v>
      </c>
      <c r="G63" s="34">
        <v>38</v>
      </c>
      <c r="H63" s="36">
        <f t="shared" si="6"/>
        <v>23.6</v>
      </c>
      <c r="I63" s="36">
        <v>29.76</v>
      </c>
      <c r="J63" s="36">
        <v>20.38</v>
      </c>
      <c r="K63" s="36">
        <v>23.84</v>
      </c>
      <c r="L63" s="36">
        <f t="shared" si="7"/>
        <v>73.98</v>
      </c>
      <c r="M63" s="36">
        <f>L63*(83.0582/84.2424)</f>
        <v>72.940059115124924</v>
      </c>
      <c r="N63" s="36">
        <f t="shared" si="8"/>
        <v>43.764035469074955</v>
      </c>
      <c r="O63" s="36">
        <f t="shared" si="9"/>
        <v>67.364035469074963</v>
      </c>
      <c r="P63" s="35">
        <f t="shared" si="10"/>
        <v>60</v>
      </c>
      <c r="Q63" s="34">
        <v>15779755991</v>
      </c>
      <c r="R63" s="37">
        <v>2</v>
      </c>
      <c r="S63" s="37">
        <v>25</v>
      </c>
      <c r="T63" s="37">
        <v>19</v>
      </c>
    </row>
    <row r="64" spans="1:20" ht="24.95" customHeight="1" x14ac:dyDescent="0.15">
      <c r="A64" s="15">
        <v>63</v>
      </c>
      <c r="B64" s="33" t="s">
        <v>307</v>
      </c>
      <c r="C64" s="34" t="s">
        <v>432</v>
      </c>
      <c r="D64" s="34" t="s">
        <v>19</v>
      </c>
      <c r="E64" s="20" t="s">
        <v>433</v>
      </c>
      <c r="F64" s="34">
        <v>55.5</v>
      </c>
      <c r="G64" s="34">
        <v>61</v>
      </c>
      <c r="H64" s="36">
        <f t="shared" si="6"/>
        <v>22.200000000000003</v>
      </c>
      <c r="I64" s="36">
        <v>28.28</v>
      </c>
      <c r="J64" s="36">
        <v>21.26</v>
      </c>
      <c r="K64" s="36">
        <v>25.32</v>
      </c>
      <c r="L64" s="36">
        <f t="shared" si="7"/>
        <v>74.860000000000014</v>
      </c>
      <c r="M64" s="36">
        <f>L64*(83.0582/84.2424)</f>
        <v>73.807688907248618</v>
      </c>
      <c r="N64" s="36">
        <f t="shared" si="8"/>
        <v>44.284613344349168</v>
      </c>
      <c r="O64" s="36">
        <f t="shared" si="9"/>
        <v>66.484613344349171</v>
      </c>
      <c r="P64" s="35">
        <f t="shared" si="10"/>
        <v>61</v>
      </c>
      <c r="Q64" s="34">
        <v>15170634765</v>
      </c>
      <c r="R64" s="37">
        <v>2</v>
      </c>
      <c r="S64" s="37">
        <v>13</v>
      </c>
      <c r="T64" s="37">
        <v>17</v>
      </c>
    </row>
    <row r="65" spans="1:20" ht="24.95" customHeight="1" x14ac:dyDescent="0.15">
      <c r="A65" s="15">
        <v>23</v>
      </c>
      <c r="B65" s="33" t="s">
        <v>307</v>
      </c>
      <c r="C65" s="34" t="s">
        <v>352</v>
      </c>
      <c r="D65" s="34" t="s">
        <v>19</v>
      </c>
      <c r="E65" s="20" t="s">
        <v>353</v>
      </c>
      <c r="F65" s="34">
        <v>62.5</v>
      </c>
      <c r="G65" s="34">
        <v>23</v>
      </c>
      <c r="H65" s="36">
        <f t="shared" si="6"/>
        <v>25</v>
      </c>
      <c r="I65" s="36">
        <v>25.2</v>
      </c>
      <c r="J65" s="36">
        <v>20.399999999999999</v>
      </c>
      <c r="K65" s="36">
        <v>22</v>
      </c>
      <c r="L65" s="36">
        <f t="shared" si="7"/>
        <v>67.599999999999994</v>
      </c>
      <c r="M65" s="36">
        <f>L65*(83.0582/81.9088)</f>
        <v>68.548609184849482</v>
      </c>
      <c r="N65" s="36">
        <f t="shared" si="8"/>
        <v>41.129165510909687</v>
      </c>
      <c r="O65" s="36">
        <f t="shared" si="9"/>
        <v>66.129165510909687</v>
      </c>
      <c r="P65" s="35">
        <f t="shared" si="10"/>
        <v>62</v>
      </c>
      <c r="Q65" s="34">
        <v>18174083631</v>
      </c>
      <c r="R65" s="37">
        <v>1</v>
      </c>
      <c r="S65" s="37">
        <v>24</v>
      </c>
      <c r="T65" s="37">
        <v>10</v>
      </c>
    </row>
    <row r="66" spans="1:20" ht="24.95" customHeight="1" x14ac:dyDescent="0.15">
      <c r="A66" s="15">
        <v>55</v>
      </c>
      <c r="B66" s="33" t="s">
        <v>307</v>
      </c>
      <c r="C66" s="34" t="s">
        <v>416</v>
      </c>
      <c r="D66" s="34" t="s">
        <v>19</v>
      </c>
      <c r="E66" s="20" t="s">
        <v>417</v>
      </c>
      <c r="F66" s="34">
        <v>56.5</v>
      </c>
      <c r="G66" s="34">
        <v>53</v>
      </c>
      <c r="H66" s="36">
        <f t="shared" si="6"/>
        <v>22.6</v>
      </c>
      <c r="I66" s="36">
        <v>29.6</v>
      </c>
      <c r="J66" s="36">
        <v>21.4</v>
      </c>
      <c r="K66" s="36">
        <v>20.399999999999999</v>
      </c>
      <c r="L66" s="36">
        <f t="shared" si="7"/>
        <v>71.400000000000006</v>
      </c>
      <c r="M66" s="36">
        <f>L66*(83.0582/81.9088)</f>
        <v>72.401933369796652</v>
      </c>
      <c r="N66" s="36">
        <f t="shared" si="8"/>
        <v>43.441160021877991</v>
      </c>
      <c r="O66" s="36">
        <f t="shared" si="9"/>
        <v>66.041160021877999</v>
      </c>
      <c r="P66" s="35">
        <f t="shared" si="10"/>
        <v>63</v>
      </c>
      <c r="Q66" s="34">
        <v>18942324209</v>
      </c>
      <c r="R66" s="37">
        <v>1</v>
      </c>
      <c r="S66" s="37">
        <v>26</v>
      </c>
      <c r="T66" s="37">
        <v>5</v>
      </c>
    </row>
    <row r="67" spans="1:20" ht="24.95" customHeight="1" x14ac:dyDescent="0.15">
      <c r="A67" s="15">
        <v>62</v>
      </c>
      <c r="B67" s="33" t="s">
        <v>307</v>
      </c>
      <c r="C67" s="34" t="s">
        <v>430</v>
      </c>
      <c r="D67" s="34" t="s">
        <v>19</v>
      </c>
      <c r="E67" s="20" t="s">
        <v>431</v>
      </c>
      <c r="F67" s="34">
        <v>55.5</v>
      </c>
      <c r="G67" s="34">
        <v>61</v>
      </c>
      <c r="H67" s="36">
        <f t="shared" si="6"/>
        <v>22.200000000000003</v>
      </c>
      <c r="I67" s="36">
        <v>29.7</v>
      </c>
      <c r="J67" s="36">
        <v>21.22</v>
      </c>
      <c r="K67" s="36">
        <v>22.96</v>
      </c>
      <c r="L67" s="36">
        <f t="shared" si="7"/>
        <v>73.88</v>
      </c>
      <c r="M67" s="36">
        <f>L67*(83.0582/84.2424)</f>
        <v>72.841464820565406</v>
      </c>
      <c r="N67" s="36">
        <f t="shared" si="8"/>
        <v>43.704878892339245</v>
      </c>
      <c r="O67" s="36">
        <f t="shared" si="9"/>
        <v>65.904878892339241</v>
      </c>
      <c r="P67" s="35">
        <f t="shared" si="10"/>
        <v>64</v>
      </c>
      <c r="Q67" s="34">
        <v>18370940675</v>
      </c>
      <c r="R67" s="37">
        <v>2</v>
      </c>
      <c r="S67" s="37">
        <v>23</v>
      </c>
      <c r="T67" s="37">
        <v>24</v>
      </c>
    </row>
    <row r="68" spans="1:20" ht="24.95" customHeight="1" x14ac:dyDescent="0.15">
      <c r="A68" s="15">
        <v>67</v>
      </c>
      <c r="B68" s="33" t="s">
        <v>307</v>
      </c>
      <c r="C68" s="34" t="s">
        <v>440</v>
      </c>
      <c r="D68" s="34" t="s">
        <v>19</v>
      </c>
      <c r="E68" s="20" t="s">
        <v>441</v>
      </c>
      <c r="F68" s="34">
        <v>55</v>
      </c>
      <c r="G68" s="34">
        <v>66</v>
      </c>
      <c r="H68" s="36">
        <f t="shared" si="6"/>
        <v>22</v>
      </c>
      <c r="I68" s="36">
        <v>27.6</v>
      </c>
      <c r="J68" s="36">
        <v>22.8</v>
      </c>
      <c r="K68" s="36">
        <v>20</v>
      </c>
      <c r="L68" s="36">
        <f>SUM(I68:K68)</f>
        <v>70.400000000000006</v>
      </c>
      <c r="M68" s="36">
        <f>L68*(83.0582/81.9088)</f>
        <v>71.387900689547394</v>
      </c>
      <c r="N68" s="36">
        <f>M68*0.6</f>
        <v>42.832740413728438</v>
      </c>
      <c r="O68" s="36">
        <f>H68+N68</f>
        <v>64.83274041372843</v>
      </c>
      <c r="P68" s="35">
        <f>RANK(O68,O$4:O$70)</f>
        <v>65</v>
      </c>
      <c r="Q68" s="34">
        <v>15267349703</v>
      </c>
      <c r="R68" s="37">
        <v>1</v>
      </c>
      <c r="S68" s="37">
        <v>12</v>
      </c>
      <c r="T68" s="37">
        <v>1</v>
      </c>
    </row>
    <row r="69" spans="1:20" ht="24.95" customHeight="1" x14ac:dyDescent="0.15">
      <c r="A69" s="15">
        <v>49</v>
      </c>
      <c r="B69" s="33" t="s">
        <v>307</v>
      </c>
      <c r="C69" s="34" t="s">
        <v>404</v>
      </c>
      <c r="D69" s="34" t="s">
        <v>19</v>
      </c>
      <c r="E69" s="20" t="s">
        <v>405</v>
      </c>
      <c r="F69" s="34">
        <v>57</v>
      </c>
      <c r="G69" s="34">
        <v>48</v>
      </c>
      <c r="H69" s="36">
        <f t="shared" si="6"/>
        <v>22.8</v>
      </c>
      <c r="I69" s="36">
        <v>27.54</v>
      </c>
      <c r="J69" s="36">
        <v>18.760000000000002</v>
      </c>
      <c r="K69" s="36">
        <v>23.26</v>
      </c>
      <c r="L69" s="36">
        <f>SUM(I69:K69)</f>
        <v>69.56</v>
      </c>
      <c r="M69" s="36">
        <f>L69*(83.0582/84.2424)</f>
        <v>68.582191295594612</v>
      </c>
      <c r="N69" s="36">
        <f>M69*0.6</f>
        <v>41.149314777356764</v>
      </c>
      <c r="O69" s="36">
        <f>H69+N69</f>
        <v>63.949314777356761</v>
      </c>
      <c r="P69" s="35">
        <f>RANK(O69,O$4:O$70)</f>
        <v>66</v>
      </c>
      <c r="Q69" s="34">
        <v>18370965817</v>
      </c>
      <c r="R69" s="37">
        <v>2</v>
      </c>
      <c r="S69" s="37">
        <v>24</v>
      </c>
      <c r="T69" s="37">
        <v>2</v>
      </c>
    </row>
    <row r="70" spans="1:20" ht="24.95" customHeight="1" x14ac:dyDescent="0.15">
      <c r="A70" s="15">
        <v>52</v>
      </c>
      <c r="B70" s="33" t="s">
        <v>307</v>
      </c>
      <c r="C70" s="34" t="s">
        <v>410</v>
      </c>
      <c r="D70" s="34" t="s">
        <v>19</v>
      </c>
      <c r="E70" s="20" t="s">
        <v>411</v>
      </c>
      <c r="F70" s="34">
        <v>57</v>
      </c>
      <c r="G70" s="34">
        <v>48</v>
      </c>
      <c r="H70" s="36">
        <f t="shared" si="6"/>
        <v>22.8</v>
      </c>
      <c r="I70" s="36">
        <v>24.2</v>
      </c>
      <c r="J70" s="36">
        <v>19.2</v>
      </c>
      <c r="K70" s="36">
        <v>21</v>
      </c>
      <c r="L70" s="36">
        <f>SUM(I70:K70)</f>
        <v>64.400000000000006</v>
      </c>
      <c r="M70" s="36">
        <f>L70*(83.0582/81.9088)</f>
        <v>65.303704608051888</v>
      </c>
      <c r="N70" s="36">
        <f>M70*0.6</f>
        <v>39.182222764831131</v>
      </c>
      <c r="O70" s="36">
        <f>H70+N70</f>
        <v>61.982222764831135</v>
      </c>
      <c r="P70" s="35">
        <f>RANK(O70,O$4:O$70)</f>
        <v>67</v>
      </c>
      <c r="Q70" s="34">
        <v>15779119448</v>
      </c>
      <c r="R70" s="37">
        <v>1</v>
      </c>
      <c r="S70" s="37">
        <v>19</v>
      </c>
      <c r="T70" s="37">
        <v>15</v>
      </c>
    </row>
    <row r="71" spans="1:20" ht="21.75" customHeight="1" x14ac:dyDescent="0.15">
      <c r="F71" s="26" t="s">
        <v>931</v>
      </c>
      <c r="H71" s="27">
        <v>81.908823529411762</v>
      </c>
      <c r="J71" s="26" t="s">
        <v>932</v>
      </c>
      <c r="K71" s="26"/>
      <c r="L71" s="27">
        <v>84.242424242424249</v>
      </c>
      <c r="M71" s="26" t="s">
        <v>933</v>
      </c>
      <c r="O71" s="27">
        <v>83.058208955223833</v>
      </c>
    </row>
    <row r="73" spans="1:20" x14ac:dyDescent="0.15">
      <c r="M73" s="28"/>
    </row>
  </sheetData>
  <mergeCells count="14">
    <mergeCell ref="A1:T1"/>
    <mergeCell ref="Q2:Q3"/>
    <mergeCell ref="R2:R3"/>
    <mergeCell ref="S2:S3"/>
    <mergeCell ref="T2:T3"/>
    <mergeCell ref="F2:H2"/>
    <mergeCell ref="A2:A3"/>
    <mergeCell ref="B2:B3"/>
    <mergeCell ref="C2:C3"/>
    <mergeCell ref="D2:D3"/>
    <mergeCell ref="E2:E3"/>
    <mergeCell ref="O2:O3"/>
    <mergeCell ref="P2:P3"/>
    <mergeCell ref="I2:N2"/>
  </mergeCells>
  <phoneticPr fontId="7" type="noConversion"/>
  <printOptions horizontalCentered="1"/>
  <pageMargins left="0.74803149606299213" right="0.74803149606299213" top="0.78740157480314965" bottom="0.98425196850393704" header="0.51181102362204722" footer="0.51181102362204722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IS25"/>
  <sheetViews>
    <sheetView workbookViewId="0">
      <pane xSplit="3" ySplit="3" topLeftCell="D10" activePane="bottomRight" state="frozen"/>
      <selection pane="topRight" activeCell="D1" sqref="D1"/>
      <selection pane="bottomLeft" activeCell="A4" sqref="A4"/>
      <selection pane="bottomRight" activeCell="S10" sqref="S10"/>
    </sheetView>
  </sheetViews>
  <sheetFormatPr defaultRowHeight="14.25" x14ac:dyDescent="0.15"/>
  <cols>
    <col min="1" max="1" width="3.5" style="16" customWidth="1"/>
    <col min="2" max="2" width="12.375" style="16" customWidth="1"/>
    <col min="3" max="3" width="7.625" style="16" customWidth="1"/>
    <col min="4" max="4" width="20" style="16" hidden="1" customWidth="1"/>
    <col min="5" max="5" width="17" style="16" customWidth="1"/>
    <col min="6" max="6" width="8.5" style="16" customWidth="1"/>
    <col min="7" max="7" width="12.5" style="16" hidden="1" customWidth="1"/>
    <col min="8" max="8" width="12.125" style="16" customWidth="1"/>
    <col min="9" max="9" width="11.5" style="16" customWidth="1"/>
    <col min="10" max="10" width="9.875" style="16" customWidth="1"/>
    <col min="11" max="11" width="12.375" style="16" customWidth="1"/>
    <col min="12" max="12" width="8.25" style="17" customWidth="1"/>
    <col min="13" max="13" width="6.625" style="17" hidden="1" customWidth="1"/>
    <col min="14" max="15" width="8.375" style="17" hidden="1" customWidth="1"/>
    <col min="16" max="16" width="6.625" style="17" hidden="1" customWidth="1"/>
    <col min="17" max="17" width="8" style="16" customWidth="1"/>
    <col min="18" max="18" width="10.125" style="16" customWidth="1"/>
    <col min="19" max="253" width="9" style="16"/>
    <col min="254" max="16384" width="9" style="14"/>
  </cols>
  <sheetData>
    <row r="1" spans="1:19" ht="29.25" customHeight="1" x14ac:dyDescent="0.15">
      <c r="A1" s="94" t="s">
        <v>951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19" ht="15.95" customHeight="1" x14ac:dyDescent="0.15">
      <c r="A2" s="92" t="s">
        <v>1</v>
      </c>
      <c r="B2" s="92" t="s">
        <v>950</v>
      </c>
      <c r="C2" s="92" t="s">
        <v>442</v>
      </c>
      <c r="D2" s="92" t="s">
        <v>5</v>
      </c>
      <c r="E2" s="92" t="s">
        <v>443</v>
      </c>
      <c r="F2" s="92" t="s">
        <v>444</v>
      </c>
      <c r="G2" s="92" t="s">
        <v>445</v>
      </c>
      <c r="H2" s="92" t="s">
        <v>915</v>
      </c>
      <c r="I2" s="92"/>
      <c r="J2" s="92"/>
      <c r="K2" s="92"/>
      <c r="L2" s="92"/>
      <c r="M2" s="92" t="s">
        <v>447</v>
      </c>
      <c r="N2" s="92"/>
      <c r="O2" s="92" t="s">
        <v>8</v>
      </c>
      <c r="P2" s="92"/>
      <c r="Q2" s="92" t="s">
        <v>11</v>
      </c>
      <c r="R2" s="92" t="s">
        <v>888</v>
      </c>
      <c r="S2" s="92" t="s">
        <v>889</v>
      </c>
    </row>
    <row r="3" spans="1:19" ht="37.5" customHeight="1" x14ac:dyDescent="0.15">
      <c r="A3" s="92"/>
      <c r="B3" s="92"/>
      <c r="C3" s="92"/>
      <c r="D3" s="92"/>
      <c r="E3" s="92"/>
      <c r="F3" s="92"/>
      <c r="G3" s="92"/>
      <c r="H3" s="20" t="s">
        <v>911</v>
      </c>
      <c r="I3" s="20" t="s">
        <v>912</v>
      </c>
      <c r="J3" s="20" t="s">
        <v>913</v>
      </c>
      <c r="K3" s="20" t="s">
        <v>914</v>
      </c>
      <c r="L3" s="19" t="s">
        <v>9</v>
      </c>
      <c r="M3" s="19" t="s">
        <v>448</v>
      </c>
      <c r="N3" s="19" t="s">
        <v>9</v>
      </c>
      <c r="O3" s="19" t="s">
        <v>449</v>
      </c>
      <c r="P3" s="19" t="s">
        <v>9</v>
      </c>
      <c r="Q3" s="92"/>
      <c r="R3" s="92"/>
      <c r="S3" s="92"/>
    </row>
    <row r="4" spans="1:19" ht="24.95" customHeight="1" x14ac:dyDescent="0.15">
      <c r="A4" s="18" t="s">
        <v>471</v>
      </c>
      <c r="B4" s="20" t="s">
        <v>472</v>
      </c>
      <c r="C4" s="20" t="s">
        <v>19</v>
      </c>
      <c r="D4" s="20" t="s">
        <v>473</v>
      </c>
      <c r="E4" s="20" t="s">
        <v>469</v>
      </c>
      <c r="F4" s="20" t="s">
        <v>454</v>
      </c>
      <c r="G4" s="20" t="s">
        <v>474</v>
      </c>
      <c r="H4" s="19">
        <v>32.979999999999997</v>
      </c>
      <c r="I4" s="19">
        <v>27.04</v>
      </c>
      <c r="J4" s="19">
        <v>33.1</v>
      </c>
      <c r="K4" s="19">
        <f t="shared" ref="K4:K25" si="0">SUM(H4:J4)</f>
        <v>93.12</v>
      </c>
      <c r="L4" s="19">
        <f t="shared" ref="L4:L25" si="1">RANK(K4,K$4:K$25)</f>
        <v>1</v>
      </c>
      <c r="M4" s="19"/>
      <c r="N4" s="19"/>
      <c r="O4" s="19"/>
      <c r="P4" s="19"/>
      <c r="Q4" s="19"/>
      <c r="R4" s="19">
        <v>6</v>
      </c>
      <c r="S4" s="20" t="s">
        <v>892</v>
      </c>
    </row>
    <row r="5" spans="1:19" ht="24.95" customHeight="1" x14ac:dyDescent="0.15">
      <c r="A5" s="18" t="s">
        <v>505</v>
      </c>
      <c r="B5" s="20" t="s">
        <v>506</v>
      </c>
      <c r="C5" s="20" t="s">
        <v>19</v>
      </c>
      <c r="D5" s="20" t="s">
        <v>507</v>
      </c>
      <c r="E5" s="20" t="s">
        <v>469</v>
      </c>
      <c r="F5" s="20" t="s">
        <v>454</v>
      </c>
      <c r="G5" s="20" t="s">
        <v>508</v>
      </c>
      <c r="H5" s="19">
        <v>32.36</v>
      </c>
      <c r="I5" s="19">
        <v>28.5</v>
      </c>
      <c r="J5" s="19">
        <v>31.7</v>
      </c>
      <c r="K5" s="19">
        <f t="shared" si="0"/>
        <v>92.56</v>
      </c>
      <c r="L5" s="19">
        <f t="shared" si="1"/>
        <v>2</v>
      </c>
      <c r="M5" s="19"/>
      <c r="N5" s="19"/>
      <c r="O5" s="19"/>
      <c r="P5" s="19"/>
      <c r="Q5" s="19"/>
      <c r="R5" s="19">
        <v>5</v>
      </c>
      <c r="S5" s="20" t="s">
        <v>900</v>
      </c>
    </row>
    <row r="6" spans="1:19" ht="24.95" customHeight="1" x14ac:dyDescent="0.15">
      <c r="A6" s="18" t="s">
        <v>484</v>
      </c>
      <c r="B6" s="20" t="s">
        <v>485</v>
      </c>
      <c r="C6" s="20" t="s">
        <v>19</v>
      </c>
      <c r="D6" s="20" t="s">
        <v>486</v>
      </c>
      <c r="E6" s="20" t="s">
        <v>469</v>
      </c>
      <c r="F6" s="20" t="s">
        <v>454</v>
      </c>
      <c r="G6" s="20" t="s">
        <v>487</v>
      </c>
      <c r="H6" s="19">
        <v>31.66</v>
      </c>
      <c r="I6" s="19">
        <v>29</v>
      </c>
      <c r="J6" s="19">
        <v>29.3</v>
      </c>
      <c r="K6" s="19">
        <f t="shared" si="0"/>
        <v>89.96</v>
      </c>
      <c r="L6" s="19">
        <f t="shared" si="1"/>
        <v>3</v>
      </c>
      <c r="M6" s="19"/>
      <c r="N6" s="19"/>
      <c r="O6" s="19"/>
      <c r="P6" s="19"/>
      <c r="Q6" s="19"/>
      <c r="R6" s="19">
        <v>10</v>
      </c>
      <c r="S6" s="20" t="s">
        <v>896</v>
      </c>
    </row>
    <row r="7" spans="1:19" ht="24.95" customHeight="1" x14ac:dyDescent="0.15">
      <c r="A7" s="18" t="s">
        <v>513</v>
      </c>
      <c r="B7" s="20" t="s">
        <v>514</v>
      </c>
      <c r="C7" s="20" t="s">
        <v>19</v>
      </c>
      <c r="D7" s="20" t="s">
        <v>515</v>
      </c>
      <c r="E7" s="20" t="s">
        <v>469</v>
      </c>
      <c r="F7" s="20" t="s">
        <v>454</v>
      </c>
      <c r="G7" s="20" t="s">
        <v>516</v>
      </c>
      <c r="H7" s="19">
        <v>31.2</v>
      </c>
      <c r="I7" s="19">
        <v>26.66</v>
      </c>
      <c r="J7" s="19">
        <v>31.96</v>
      </c>
      <c r="K7" s="19">
        <f t="shared" si="0"/>
        <v>89.82</v>
      </c>
      <c r="L7" s="19">
        <f t="shared" si="1"/>
        <v>4</v>
      </c>
      <c r="M7" s="19"/>
      <c r="N7" s="19"/>
      <c r="O7" s="19"/>
      <c r="P7" s="19"/>
      <c r="Q7" s="19"/>
      <c r="R7" s="19">
        <v>13</v>
      </c>
      <c r="S7" s="20" t="s">
        <v>893</v>
      </c>
    </row>
    <row r="8" spans="1:19" ht="24.95" customHeight="1" x14ac:dyDescent="0.15">
      <c r="A8" s="18" t="s">
        <v>488</v>
      </c>
      <c r="B8" s="20" t="s">
        <v>489</v>
      </c>
      <c r="C8" s="20" t="s">
        <v>19</v>
      </c>
      <c r="D8" s="20" t="s">
        <v>490</v>
      </c>
      <c r="E8" s="20" t="s">
        <v>453</v>
      </c>
      <c r="F8" s="20" t="s">
        <v>454</v>
      </c>
      <c r="G8" s="20" t="s">
        <v>491</v>
      </c>
      <c r="H8" s="19">
        <v>30.86</v>
      </c>
      <c r="I8" s="19">
        <v>27.36</v>
      </c>
      <c r="J8" s="19">
        <v>31.6</v>
      </c>
      <c r="K8" s="19">
        <f t="shared" si="0"/>
        <v>89.82</v>
      </c>
      <c r="L8" s="19">
        <f t="shared" si="1"/>
        <v>4</v>
      </c>
      <c r="M8" s="19"/>
      <c r="N8" s="19"/>
      <c r="O8" s="19"/>
      <c r="P8" s="19"/>
      <c r="Q8" s="19"/>
      <c r="R8" s="19">
        <v>19</v>
      </c>
      <c r="S8" s="20" t="s">
        <v>890</v>
      </c>
    </row>
    <row r="9" spans="1:19" ht="24.95" customHeight="1" x14ac:dyDescent="0.15">
      <c r="A9" s="18" t="s">
        <v>492</v>
      </c>
      <c r="B9" s="20" t="s">
        <v>493</v>
      </c>
      <c r="C9" s="20" t="s">
        <v>19</v>
      </c>
      <c r="D9" s="20" t="s">
        <v>494</v>
      </c>
      <c r="E9" s="20" t="s">
        <v>469</v>
      </c>
      <c r="F9" s="20" t="s">
        <v>454</v>
      </c>
      <c r="G9" s="20" t="s">
        <v>495</v>
      </c>
      <c r="H9" s="19">
        <v>32</v>
      </c>
      <c r="I9" s="19">
        <v>26.5</v>
      </c>
      <c r="J9" s="19">
        <v>31</v>
      </c>
      <c r="K9" s="19">
        <f t="shared" si="0"/>
        <v>89.5</v>
      </c>
      <c r="L9" s="19">
        <f t="shared" si="1"/>
        <v>6</v>
      </c>
      <c r="M9" s="19"/>
      <c r="N9" s="19"/>
      <c r="O9" s="19"/>
      <c r="P9" s="19"/>
      <c r="Q9" s="19"/>
      <c r="R9" s="19">
        <v>12</v>
      </c>
      <c r="S9" s="20" t="s">
        <v>895</v>
      </c>
    </row>
    <row r="10" spans="1:19" ht="24.95" customHeight="1" x14ac:dyDescent="0.15">
      <c r="A10" s="18" t="s">
        <v>517</v>
      </c>
      <c r="B10" s="20" t="s">
        <v>338</v>
      </c>
      <c r="C10" s="20" t="s">
        <v>19</v>
      </c>
      <c r="D10" s="20" t="s">
        <v>518</v>
      </c>
      <c r="E10" s="20" t="s">
        <v>453</v>
      </c>
      <c r="F10" s="20" t="s">
        <v>454</v>
      </c>
      <c r="G10" s="20" t="s">
        <v>519</v>
      </c>
      <c r="H10" s="19">
        <v>32.700000000000003</v>
      </c>
      <c r="I10" s="19">
        <v>25.72</v>
      </c>
      <c r="J10" s="19">
        <v>29.5</v>
      </c>
      <c r="K10" s="19">
        <f t="shared" si="0"/>
        <v>87.92</v>
      </c>
      <c r="L10" s="19">
        <f t="shared" si="1"/>
        <v>7</v>
      </c>
      <c r="M10" s="19"/>
      <c r="N10" s="19"/>
      <c r="O10" s="19"/>
      <c r="P10" s="19"/>
      <c r="Q10" s="19"/>
      <c r="R10" s="19">
        <v>2</v>
      </c>
      <c r="S10" s="20" t="s">
        <v>899</v>
      </c>
    </row>
    <row r="11" spans="1:19" ht="24.95" customHeight="1" x14ac:dyDescent="0.15">
      <c r="A11" s="18" t="s">
        <v>475</v>
      </c>
      <c r="B11" s="20" t="s">
        <v>476</v>
      </c>
      <c r="C11" s="20" t="s">
        <v>19</v>
      </c>
      <c r="D11" s="20" t="s">
        <v>477</v>
      </c>
      <c r="E11" s="20" t="s">
        <v>478</v>
      </c>
      <c r="F11" s="20" t="s">
        <v>454</v>
      </c>
      <c r="G11" s="20" t="s">
        <v>479</v>
      </c>
      <c r="H11" s="19">
        <v>31.64</v>
      </c>
      <c r="I11" s="19">
        <v>21.86</v>
      </c>
      <c r="J11" s="19">
        <v>32.200000000000003</v>
      </c>
      <c r="K11" s="19">
        <f t="shared" si="0"/>
        <v>85.7</v>
      </c>
      <c r="L11" s="19">
        <f t="shared" si="1"/>
        <v>8</v>
      </c>
      <c r="M11" s="19"/>
      <c r="N11" s="19"/>
      <c r="O11" s="19"/>
      <c r="P11" s="19"/>
      <c r="Q11" s="19"/>
      <c r="R11" s="19">
        <v>21</v>
      </c>
      <c r="S11" s="20" t="s">
        <v>906</v>
      </c>
    </row>
    <row r="12" spans="1:19" ht="24.95" customHeight="1" x14ac:dyDescent="0.15">
      <c r="A12" s="18" t="s">
        <v>450</v>
      </c>
      <c r="B12" s="20" t="s">
        <v>451</v>
      </c>
      <c r="C12" s="20" t="s">
        <v>19</v>
      </c>
      <c r="D12" s="20" t="s">
        <v>452</v>
      </c>
      <c r="E12" s="20" t="s">
        <v>453</v>
      </c>
      <c r="F12" s="20" t="s">
        <v>454</v>
      </c>
      <c r="G12" s="20" t="s">
        <v>455</v>
      </c>
      <c r="H12" s="19">
        <v>30.8</v>
      </c>
      <c r="I12" s="19">
        <v>27.74</v>
      </c>
      <c r="J12" s="19">
        <v>27.1</v>
      </c>
      <c r="K12" s="19">
        <f t="shared" si="0"/>
        <v>85.64</v>
      </c>
      <c r="L12" s="19">
        <f t="shared" si="1"/>
        <v>9</v>
      </c>
      <c r="M12" s="19"/>
      <c r="N12" s="19"/>
      <c r="O12" s="19"/>
      <c r="P12" s="19"/>
      <c r="Q12" s="19"/>
      <c r="R12" s="19">
        <v>7</v>
      </c>
      <c r="S12" s="20" t="s">
        <v>894</v>
      </c>
    </row>
    <row r="13" spans="1:19" ht="24.95" customHeight="1" x14ac:dyDescent="0.15">
      <c r="A13" s="18" t="s">
        <v>466</v>
      </c>
      <c r="B13" s="20" t="s">
        <v>467</v>
      </c>
      <c r="C13" s="20" t="s">
        <v>19</v>
      </c>
      <c r="D13" s="20" t="s">
        <v>468</v>
      </c>
      <c r="E13" s="20" t="s">
        <v>469</v>
      </c>
      <c r="F13" s="20" t="s">
        <v>454</v>
      </c>
      <c r="G13" s="20" t="s">
        <v>470</v>
      </c>
      <c r="H13" s="19">
        <v>32</v>
      </c>
      <c r="I13" s="19">
        <v>28</v>
      </c>
      <c r="J13" s="19">
        <v>25.2</v>
      </c>
      <c r="K13" s="19">
        <f t="shared" si="0"/>
        <v>85.2</v>
      </c>
      <c r="L13" s="19">
        <f t="shared" si="1"/>
        <v>10</v>
      </c>
      <c r="M13" s="19"/>
      <c r="N13" s="19"/>
      <c r="O13" s="19"/>
      <c r="P13" s="19"/>
      <c r="Q13" s="19"/>
      <c r="R13" s="19">
        <v>3</v>
      </c>
      <c r="S13" s="20" t="s">
        <v>907</v>
      </c>
    </row>
    <row r="14" spans="1:19" ht="24.95" customHeight="1" x14ac:dyDescent="0.15">
      <c r="A14" s="18" t="s">
        <v>520</v>
      </c>
      <c r="B14" s="20" t="s">
        <v>521</v>
      </c>
      <c r="C14" s="20" t="s">
        <v>19</v>
      </c>
      <c r="D14" s="20" t="s">
        <v>522</v>
      </c>
      <c r="E14" s="20" t="s">
        <v>469</v>
      </c>
      <c r="F14" s="20" t="s">
        <v>454</v>
      </c>
      <c r="G14" s="20" t="s">
        <v>523</v>
      </c>
      <c r="H14" s="19">
        <v>28.82</v>
      </c>
      <c r="I14" s="19">
        <v>26.08</v>
      </c>
      <c r="J14" s="19">
        <v>30</v>
      </c>
      <c r="K14" s="19">
        <f t="shared" si="0"/>
        <v>84.9</v>
      </c>
      <c r="L14" s="19">
        <f t="shared" si="1"/>
        <v>11</v>
      </c>
      <c r="M14" s="19"/>
      <c r="N14" s="19"/>
      <c r="O14" s="19"/>
      <c r="P14" s="19"/>
      <c r="Q14" s="19"/>
      <c r="R14" s="19">
        <v>11</v>
      </c>
      <c r="S14" s="20" t="s">
        <v>897</v>
      </c>
    </row>
    <row r="15" spans="1:19" ht="24.95" customHeight="1" x14ac:dyDescent="0.15">
      <c r="A15" s="18" t="s">
        <v>456</v>
      </c>
      <c r="B15" s="20" t="s">
        <v>457</v>
      </c>
      <c r="C15" s="20" t="s">
        <v>19</v>
      </c>
      <c r="D15" s="20" t="s">
        <v>458</v>
      </c>
      <c r="E15" s="20" t="s">
        <v>459</v>
      </c>
      <c r="F15" s="20" t="s">
        <v>454</v>
      </c>
      <c r="G15" s="20" t="s">
        <v>460</v>
      </c>
      <c r="H15" s="19">
        <v>30.9</v>
      </c>
      <c r="I15" s="19">
        <v>25.26</v>
      </c>
      <c r="J15" s="19">
        <v>27.2</v>
      </c>
      <c r="K15" s="19">
        <f t="shared" si="0"/>
        <v>83.36</v>
      </c>
      <c r="L15" s="19">
        <f t="shared" si="1"/>
        <v>12</v>
      </c>
      <c r="M15" s="19"/>
      <c r="N15" s="19"/>
      <c r="O15" s="19"/>
      <c r="P15" s="19"/>
      <c r="Q15" s="19"/>
      <c r="R15" s="19">
        <v>18</v>
      </c>
      <c r="S15" s="20" t="s">
        <v>910</v>
      </c>
    </row>
    <row r="16" spans="1:19" ht="24.95" customHeight="1" x14ac:dyDescent="0.15">
      <c r="A16" s="18" t="s">
        <v>532</v>
      </c>
      <c r="B16" s="20" t="s">
        <v>533</v>
      </c>
      <c r="C16" s="20" t="s">
        <v>19</v>
      </c>
      <c r="D16" s="20" t="s">
        <v>534</v>
      </c>
      <c r="E16" s="20" t="s">
        <v>478</v>
      </c>
      <c r="F16" s="20" t="s">
        <v>454</v>
      </c>
      <c r="G16" s="20" t="s">
        <v>535</v>
      </c>
      <c r="H16" s="19">
        <v>28.8</v>
      </c>
      <c r="I16" s="19">
        <v>24.92</v>
      </c>
      <c r="J16" s="19">
        <v>28.2</v>
      </c>
      <c r="K16" s="19">
        <f t="shared" si="0"/>
        <v>81.92</v>
      </c>
      <c r="L16" s="19">
        <f t="shared" si="1"/>
        <v>13</v>
      </c>
      <c r="M16" s="19"/>
      <c r="N16" s="19"/>
      <c r="O16" s="19"/>
      <c r="P16" s="19"/>
      <c r="Q16" s="19"/>
      <c r="R16" s="19">
        <v>1</v>
      </c>
      <c r="S16" s="20" t="s">
        <v>904</v>
      </c>
    </row>
    <row r="17" spans="1:19" ht="24.95" customHeight="1" x14ac:dyDescent="0.15">
      <c r="A17" s="18" t="s">
        <v>528</v>
      </c>
      <c r="B17" s="20" t="s">
        <v>529</v>
      </c>
      <c r="C17" s="20" t="s">
        <v>19</v>
      </c>
      <c r="D17" s="20" t="s">
        <v>530</v>
      </c>
      <c r="E17" s="20" t="s">
        <v>469</v>
      </c>
      <c r="F17" s="20" t="s">
        <v>454</v>
      </c>
      <c r="G17" s="20" t="s">
        <v>531</v>
      </c>
      <c r="H17" s="19">
        <v>33.4</v>
      </c>
      <c r="I17" s="19">
        <v>19.2</v>
      </c>
      <c r="J17" s="19">
        <v>28.5</v>
      </c>
      <c r="K17" s="19">
        <f t="shared" si="0"/>
        <v>81.099999999999994</v>
      </c>
      <c r="L17" s="19">
        <f t="shared" si="1"/>
        <v>14</v>
      </c>
      <c r="M17" s="19"/>
      <c r="N17" s="19"/>
      <c r="O17" s="19"/>
      <c r="P17" s="19"/>
      <c r="Q17" s="19"/>
      <c r="R17" s="19">
        <v>9</v>
      </c>
      <c r="S17" s="20" t="s">
        <v>887</v>
      </c>
    </row>
    <row r="18" spans="1:19" ht="24.95" customHeight="1" x14ac:dyDescent="0.15">
      <c r="A18" s="18" t="s">
        <v>461</v>
      </c>
      <c r="B18" s="20" t="s">
        <v>462</v>
      </c>
      <c r="C18" s="20" t="s">
        <v>19</v>
      </c>
      <c r="D18" s="20" t="s">
        <v>463</v>
      </c>
      <c r="E18" s="20" t="s">
        <v>464</v>
      </c>
      <c r="F18" s="20" t="s">
        <v>454</v>
      </c>
      <c r="G18" s="20" t="s">
        <v>465</v>
      </c>
      <c r="H18" s="19">
        <v>29.7</v>
      </c>
      <c r="I18" s="19">
        <v>24.34</v>
      </c>
      <c r="J18" s="19">
        <v>25.8</v>
      </c>
      <c r="K18" s="19">
        <f t="shared" si="0"/>
        <v>79.84</v>
      </c>
      <c r="L18" s="19">
        <f t="shared" si="1"/>
        <v>15</v>
      </c>
      <c r="M18" s="19"/>
      <c r="N18" s="19"/>
      <c r="O18" s="19"/>
      <c r="P18" s="19"/>
      <c r="Q18" s="19"/>
      <c r="R18" s="19">
        <v>4</v>
      </c>
      <c r="S18" s="20" t="s">
        <v>909</v>
      </c>
    </row>
    <row r="19" spans="1:19" ht="24.95" customHeight="1" x14ac:dyDescent="0.15">
      <c r="A19" s="18" t="s">
        <v>536</v>
      </c>
      <c r="B19" s="20" t="s">
        <v>537</v>
      </c>
      <c r="C19" s="20" t="s">
        <v>19</v>
      </c>
      <c r="D19" s="20" t="s">
        <v>538</v>
      </c>
      <c r="E19" s="20" t="s">
        <v>478</v>
      </c>
      <c r="F19" s="20" t="s">
        <v>454</v>
      </c>
      <c r="G19" s="20" t="s">
        <v>539</v>
      </c>
      <c r="H19" s="19">
        <v>30.7</v>
      </c>
      <c r="I19" s="19">
        <v>19.98</v>
      </c>
      <c r="J19" s="19">
        <v>29.12</v>
      </c>
      <c r="K19" s="19">
        <f t="shared" si="0"/>
        <v>79.8</v>
      </c>
      <c r="L19" s="19">
        <f t="shared" si="1"/>
        <v>16</v>
      </c>
      <c r="M19" s="19"/>
      <c r="N19" s="19"/>
      <c r="O19" s="19"/>
      <c r="P19" s="19"/>
      <c r="Q19" s="19"/>
      <c r="R19" s="19">
        <v>16</v>
      </c>
      <c r="S19" s="20" t="s">
        <v>901</v>
      </c>
    </row>
    <row r="20" spans="1:19" ht="24.95" customHeight="1" x14ac:dyDescent="0.15">
      <c r="A20" s="18" t="s">
        <v>500</v>
      </c>
      <c r="B20" s="20" t="s">
        <v>501</v>
      </c>
      <c r="C20" s="20" t="s">
        <v>19</v>
      </c>
      <c r="D20" s="20" t="s">
        <v>502</v>
      </c>
      <c r="E20" s="20" t="s">
        <v>503</v>
      </c>
      <c r="F20" s="20" t="s">
        <v>454</v>
      </c>
      <c r="G20" s="20" t="s">
        <v>504</v>
      </c>
      <c r="H20" s="19">
        <v>28.5</v>
      </c>
      <c r="I20" s="19">
        <v>22.4</v>
      </c>
      <c r="J20" s="19">
        <v>26.08</v>
      </c>
      <c r="K20" s="19">
        <f t="shared" si="0"/>
        <v>76.97999999999999</v>
      </c>
      <c r="L20" s="19">
        <f t="shared" si="1"/>
        <v>17</v>
      </c>
      <c r="M20" s="19"/>
      <c r="N20" s="19"/>
      <c r="O20" s="19"/>
      <c r="P20" s="19"/>
      <c r="Q20" s="19"/>
      <c r="R20" s="19">
        <v>14</v>
      </c>
      <c r="S20" s="20" t="s">
        <v>908</v>
      </c>
    </row>
    <row r="21" spans="1:19" ht="24.95" customHeight="1" x14ac:dyDescent="0.15">
      <c r="A21" s="18" t="s">
        <v>524</v>
      </c>
      <c r="B21" s="20" t="s">
        <v>525</v>
      </c>
      <c r="C21" s="20" t="s">
        <v>19</v>
      </c>
      <c r="D21" s="20" t="s">
        <v>526</v>
      </c>
      <c r="E21" s="20" t="s">
        <v>459</v>
      </c>
      <c r="F21" s="20" t="s">
        <v>454</v>
      </c>
      <c r="G21" s="20" t="s">
        <v>527</v>
      </c>
      <c r="H21" s="19">
        <v>28.8</v>
      </c>
      <c r="I21" s="19">
        <v>16.54</v>
      </c>
      <c r="J21" s="19">
        <v>28.9</v>
      </c>
      <c r="K21" s="19">
        <f t="shared" si="0"/>
        <v>74.240000000000009</v>
      </c>
      <c r="L21" s="19">
        <f t="shared" si="1"/>
        <v>18</v>
      </c>
      <c r="M21" s="19"/>
      <c r="N21" s="19"/>
      <c r="O21" s="19"/>
      <c r="P21" s="19"/>
      <c r="Q21" s="19"/>
      <c r="R21" s="19">
        <v>8</v>
      </c>
      <c r="S21" s="20" t="s">
        <v>902</v>
      </c>
    </row>
    <row r="22" spans="1:19" ht="24.95" customHeight="1" x14ac:dyDescent="0.15">
      <c r="A22" s="18" t="s">
        <v>496</v>
      </c>
      <c r="B22" s="20" t="s">
        <v>497</v>
      </c>
      <c r="C22" s="20" t="s">
        <v>19</v>
      </c>
      <c r="D22" s="20" t="s">
        <v>498</v>
      </c>
      <c r="E22" s="20" t="s">
        <v>459</v>
      </c>
      <c r="F22" s="20" t="s">
        <v>454</v>
      </c>
      <c r="G22" s="20" t="s">
        <v>499</v>
      </c>
      <c r="H22" s="19">
        <v>28.28</v>
      </c>
      <c r="I22" s="19">
        <v>20.9</v>
      </c>
      <c r="J22" s="19">
        <v>23.9</v>
      </c>
      <c r="K22" s="19">
        <f t="shared" si="0"/>
        <v>73.08</v>
      </c>
      <c r="L22" s="19">
        <f t="shared" si="1"/>
        <v>19</v>
      </c>
      <c r="M22" s="19"/>
      <c r="N22" s="19"/>
      <c r="O22" s="19"/>
      <c r="P22" s="19"/>
      <c r="Q22" s="19"/>
      <c r="R22" s="19">
        <v>17</v>
      </c>
      <c r="S22" s="20" t="s">
        <v>891</v>
      </c>
    </row>
    <row r="23" spans="1:19" ht="24.95" customHeight="1" x14ac:dyDescent="0.15">
      <c r="A23" s="18" t="s">
        <v>480</v>
      </c>
      <c r="B23" s="20" t="s">
        <v>481</v>
      </c>
      <c r="C23" s="20" t="s">
        <v>19</v>
      </c>
      <c r="D23" s="20" t="s">
        <v>482</v>
      </c>
      <c r="E23" s="20" t="s">
        <v>478</v>
      </c>
      <c r="F23" s="20" t="s">
        <v>454</v>
      </c>
      <c r="G23" s="20" t="s">
        <v>483</v>
      </c>
      <c r="H23" s="19">
        <v>28.08</v>
      </c>
      <c r="I23" s="19">
        <v>18.760000000000002</v>
      </c>
      <c r="J23" s="19">
        <v>23.5</v>
      </c>
      <c r="K23" s="19">
        <f t="shared" si="0"/>
        <v>70.34</v>
      </c>
      <c r="L23" s="19">
        <f t="shared" si="1"/>
        <v>20</v>
      </c>
      <c r="M23" s="19"/>
      <c r="N23" s="19"/>
      <c r="O23" s="19"/>
      <c r="P23" s="19"/>
      <c r="Q23" s="19"/>
      <c r="R23" s="19">
        <v>22</v>
      </c>
      <c r="S23" s="20" t="s">
        <v>898</v>
      </c>
    </row>
    <row r="24" spans="1:19" ht="24.95" customHeight="1" x14ac:dyDescent="0.15">
      <c r="A24" s="18" t="s">
        <v>509</v>
      </c>
      <c r="B24" s="20" t="s">
        <v>510</v>
      </c>
      <c r="C24" s="20" t="s">
        <v>120</v>
      </c>
      <c r="D24" s="20" t="s">
        <v>511</v>
      </c>
      <c r="E24" s="20" t="s">
        <v>478</v>
      </c>
      <c r="F24" s="20" t="s">
        <v>454</v>
      </c>
      <c r="G24" s="20" t="s">
        <v>512</v>
      </c>
      <c r="H24" s="19">
        <v>26.8</v>
      </c>
      <c r="I24" s="19">
        <v>20.2</v>
      </c>
      <c r="J24" s="19">
        <v>22.2</v>
      </c>
      <c r="K24" s="19">
        <f t="shared" si="0"/>
        <v>69.2</v>
      </c>
      <c r="L24" s="19">
        <f t="shared" si="1"/>
        <v>21</v>
      </c>
      <c r="M24" s="19"/>
      <c r="N24" s="19"/>
      <c r="O24" s="19"/>
      <c r="P24" s="19"/>
      <c r="Q24" s="19"/>
      <c r="R24" s="19">
        <v>15</v>
      </c>
      <c r="S24" s="20" t="s">
        <v>903</v>
      </c>
    </row>
    <row r="25" spans="1:19" ht="24.95" customHeight="1" x14ac:dyDescent="0.15">
      <c r="A25" s="18" t="s">
        <v>540</v>
      </c>
      <c r="B25" s="20" t="s">
        <v>541</v>
      </c>
      <c r="C25" s="20" t="s">
        <v>120</v>
      </c>
      <c r="D25" s="20" t="s">
        <v>542</v>
      </c>
      <c r="E25" s="20" t="s">
        <v>478</v>
      </c>
      <c r="F25" s="20" t="s">
        <v>454</v>
      </c>
      <c r="G25" s="20" t="s">
        <v>543</v>
      </c>
      <c r="H25" s="19">
        <v>28.9</v>
      </c>
      <c r="I25" s="19">
        <v>16.260000000000002</v>
      </c>
      <c r="J25" s="19">
        <v>20.2</v>
      </c>
      <c r="K25" s="19">
        <f t="shared" si="0"/>
        <v>65.36</v>
      </c>
      <c r="L25" s="19">
        <f t="shared" si="1"/>
        <v>22</v>
      </c>
      <c r="M25" s="19"/>
      <c r="N25" s="19"/>
      <c r="O25" s="19"/>
      <c r="P25" s="19"/>
      <c r="Q25" s="19"/>
      <c r="R25" s="19">
        <v>20</v>
      </c>
      <c r="S25" s="20" t="s">
        <v>905</v>
      </c>
    </row>
  </sheetData>
  <mergeCells count="14">
    <mergeCell ref="A2:A3"/>
    <mergeCell ref="B2:B3"/>
    <mergeCell ref="C2:C3"/>
    <mergeCell ref="D2:D3"/>
    <mergeCell ref="A1:S1"/>
    <mergeCell ref="E2:E3"/>
    <mergeCell ref="F2:F3"/>
    <mergeCell ref="G2:G3"/>
    <mergeCell ref="Q2:Q3"/>
    <mergeCell ref="R2:R3"/>
    <mergeCell ref="S2:S3"/>
    <mergeCell ref="H2:L2"/>
    <mergeCell ref="M2:N2"/>
    <mergeCell ref="O2:P2"/>
  </mergeCells>
  <phoneticPr fontId="7" type="noConversion"/>
  <printOptions horizontalCentered="1"/>
  <pageMargins left="0.6692913385826772" right="0.59055118110236227" top="0.86614173228346458" bottom="0.9055118110236221" header="0.51181102362204722" footer="0.51181102362204722"/>
  <pageSetup paperSize="9" orientation="landscape" horizontalDpi="180" verticalDpi="180" r:id="rId1"/>
  <headerFooter scaleWithDoc="0"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R46"/>
  <sheetViews>
    <sheetView showGridLines="0" zoomScale="115" zoomScaleNormal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:A3"/>
    </sheetView>
  </sheetViews>
  <sheetFormatPr defaultColWidth="9" defaultRowHeight="14.25" x14ac:dyDescent="0.15"/>
  <cols>
    <col min="1" max="1" width="3.25" style="1" customWidth="1"/>
    <col min="2" max="2" width="14.625" style="1" customWidth="1"/>
    <col min="3" max="3" width="9.75" style="1" customWidth="1"/>
    <col min="4" max="4" width="5.875" style="1" customWidth="1"/>
    <col min="5" max="5" width="17.5" style="2" hidden="1" customWidth="1"/>
    <col min="6" max="6" width="7.75" style="1" customWidth="1"/>
    <col min="7" max="7" width="5.125" style="1" customWidth="1"/>
    <col min="8" max="8" width="8.5" style="1" customWidth="1"/>
    <col min="9" max="9" width="8.375" style="3" customWidth="1"/>
    <col min="10" max="10" width="10.125" style="3" customWidth="1"/>
    <col min="11" max="11" width="9.875" style="3" customWidth="1"/>
    <col min="12" max="12" width="7.75" style="2" customWidth="1"/>
    <col min="13" max="13" width="8.375" style="3" customWidth="1"/>
    <col min="14" max="14" width="8.125" style="2" customWidth="1"/>
    <col min="15" max="15" width="4.375" style="2" customWidth="1"/>
    <col min="16" max="16" width="6.875" style="5" customWidth="1"/>
    <col min="17" max="17" width="6.25" style="24" customWidth="1"/>
    <col min="18" max="18" width="5.875" style="24" customWidth="1"/>
  </cols>
  <sheetData>
    <row r="1" spans="1:18" ht="25.5" x14ac:dyDescent="0.15">
      <c r="A1" s="84" t="s">
        <v>929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</row>
    <row r="2" spans="1:18" ht="18" customHeight="1" x14ac:dyDescent="0.15">
      <c r="A2" s="82" t="s">
        <v>1</v>
      </c>
      <c r="B2" s="82" t="s">
        <v>2</v>
      </c>
      <c r="C2" s="82" t="s">
        <v>3</v>
      </c>
      <c r="D2" s="82" t="s">
        <v>4</v>
      </c>
      <c r="E2" s="83" t="s">
        <v>5</v>
      </c>
      <c r="F2" s="89" t="s">
        <v>6</v>
      </c>
      <c r="G2" s="89"/>
      <c r="H2" s="89"/>
      <c r="I2" s="89"/>
      <c r="J2" s="92" t="s">
        <v>446</v>
      </c>
      <c r="K2" s="92"/>
      <c r="L2" s="92"/>
      <c r="M2" s="92"/>
      <c r="N2" s="83" t="s">
        <v>8</v>
      </c>
      <c r="O2" s="83" t="s">
        <v>9</v>
      </c>
      <c r="P2" s="85" t="s">
        <v>11</v>
      </c>
      <c r="Q2" s="93" t="s">
        <v>889</v>
      </c>
      <c r="R2" s="93" t="s">
        <v>918</v>
      </c>
    </row>
    <row r="3" spans="1:18" ht="38.1" customHeight="1" x14ac:dyDescent="0.15">
      <c r="A3" s="82"/>
      <c r="B3" s="91"/>
      <c r="C3" s="82"/>
      <c r="D3" s="82"/>
      <c r="E3" s="83"/>
      <c r="F3" s="29" t="s">
        <v>941</v>
      </c>
      <c r="G3" s="29" t="s">
        <v>9</v>
      </c>
      <c r="H3" s="29" t="s">
        <v>14</v>
      </c>
      <c r="I3" s="32" t="s">
        <v>15</v>
      </c>
      <c r="J3" s="20" t="s">
        <v>916</v>
      </c>
      <c r="K3" s="20" t="s">
        <v>919</v>
      </c>
      <c r="L3" s="20" t="s">
        <v>942</v>
      </c>
      <c r="M3" s="19" t="s">
        <v>886</v>
      </c>
      <c r="N3" s="83"/>
      <c r="O3" s="83"/>
      <c r="P3" s="85"/>
      <c r="Q3" s="93"/>
      <c r="R3" s="93"/>
    </row>
    <row r="4" spans="1:18" ht="21.95" customHeight="1" x14ac:dyDescent="0.15">
      <c r="A4" s="15">
        <v>1</v>
      </c>
      <c r="B4" s="33" t="s">
        <v>544</v>
      </c>
      <c r="C4" s="42" t="s">
        <v>545</v>
      </c>
      <c r="D4" s="42" t="s">
        <v>19</v>
      </c>
      <c r="E4" s="44" t="s">
        <v>546</v>
      </c>
      <c r="F4" s="53">
        <v>148</v>
      </c>
      <c r="G4" s="53">
        <v>1</v>
      </c>
      <c r="H4" s="54">
        <f t="shared" ref="H4:H46" si="0">F4/2</f>
        <v>74</v>
      </c>
      <c r="I4" s="36">
        <f t="shared" ref="I4:I46" si="1">H4/2</f>
        <v>37</v>
      </c>
      <c r="J4" s="51">
        <v>38.1</v>
      </c>
      <c r="K4" s="51">
        <v>55.3</v>
      </c>
      <c r="L4" s="51">
        <f t="shared" ref="L4:L46" si="2">SUM(J4:K4)</f>
        <v>93.4</v>
      </c>
      <c r="M4" s="51">
        <f t="shared" ref="M4:M46" si="3">L4*0.5</f>
        <v>46.7</v>
      </c>
      <c r="N4" s="36">
        <f t="shared" ref="N4:N46" si="4">I4+M4</f>
        <v>83.7</v>
      </c>
      <c r="O4" s="35">
        <f>RANK(N4,N$4:N$15)</f>
        <v>1</v>
      </c>
      <c r="P4" s="15"/>
      <c r="Q4" s="55">
        <v>7</v>
      </c>
      <c r="R4" s="55">
        <v>8</v>
      </c>
    </row>
    <row r="5" spans="1:18" ht="21.95" customHeight="1" x14ac:dyDescent="0.15">
      <c r="A5" s="15">
        <v>5</v>
      </c>
      <c r="B5" s="33" t="s">
        <v>544</v>
      </c>
      <c r="C5" s="42" t="s">
        <v>553</v>
      </c>
      <c r="D5" s="42" t="s">
        <v>19</v>
      </c>
      <c r="E5" s="44" t="s">
        <v>554</v>
      </c>
      <c r="F5" s="53">
        <v>95.5</v>
      </c>
      <c r="G5" s="53">
        <v>5</v>
      </c>
      <c r="H5" s="54">
        <f t="shared" si="0"/>
        <v>47.75</v>
      </c>
      <c r="I5" s="36">
        <f t="shared" si="1"/>
        <v>23.875</v>
      </c>
      <c r="J5" s="51">
        <v>29.9</v>
      </c>
      <c r="K5" s="51">
        <v>53.2</v>
      </c>
      <c r="L5" s="51">
        <f t="shared" si="2"/>
        <v>83.1</v>
      </c>
      <c r="M5" s="51">
        <f t="shared" si="3"/>
        <v>41.55</v>
      </c>
      <c r="N5" s="36">
        <f t="shared" si="4"/>
        <v>65.424999999999997</v>
      </c>
      <c r="O5" s="35">
        <f t="shared" ref="O5:O14" si="5">RANK(N5,N$4:N$15)</f>
        <v>2</v>
      </c>
      <c r="P5" s="15"/>
      <c r="Q5" s="55">
        <v>13</v>
      </c>
      <c r="R5" s="55">
        <v>3</v>
      </c>
    </row>
    <row r="6" spans="1:18" ht="21.95" customHeight="1" x14ac:dyDescent="0.15">
      <c r="A6" s="15">
        <v>11</v>
      </c>
      <c r="B6" s="33" t="s">
        <v>544</v>
      </c>
      <c r="C6" s="42" t="s">
        <v>564</v>
      </c>
      <c r="D6" s="42" t="s">
        <v>120</v>
      </c>
      <c r="E6" s="44" t="s">
        <v>565</v>
      </c>
      <c r="F6" s="53">
        <v>78</v>
      </c>
      <c r="G6" s="53">
        <v>11</v>
      </c>
      <c r="H6" s="54">
        <f t="shared" si="0"/>
        <v>39</v>
      </c>
      <c r="I6" s="36">
        <f t="shared" si="1"/>
        <v>19.5</v>
      </c>
      <c r="J6" s="51">
        <v>36.22</v>
      </c>
      <c r="K6" s="51">
        <v>53.64</v>
      </c>
      <c r="L6" s="51">
        <f t="shared" si="2"/>
        <v>89.86</v>
      </c>
      <c r="M6" s="51">
        <f t="shared" si="3"/>
        <v>44.93</v>
      </c>
      <c r="N6" s="36">
        <f t="shared" si="4"/>
        <v>64.430000000000007</v>
      </c>
      <c r="O6" s="35">
        <f t="shared" si="5"/>
        <v>3</v>
      </c>
      <c r="P6" s="15"/>
      <c r="Q6" s="55">
        <v>12</v>
      </c>
      <c r="R6" s="55">
        <v>12</v>
      </c>
    </row>
    <row r="7" spans="1:18" ht="21.95" customHeight="1" x14ac:dyDescent="0.15">
      <c r="A7" s="15">
        <v>7</v>
      </c>
      <c r="B7" s="33" t="s">
        <v>544</v>
      </c>
      <c r="C7" s="42" t="s">
        <v>557</v>
      </c>
      <c r="D7" s="42" t="s">
        <v>19</v>
      </c>
      <c r="E7" s="44" t="s">
        <v>558</v>
      </c>
      <c r="F7" s="53">
        <v>86.5</v>
      </c>
      <c r="G7" s="53">
        <v>7</v>
      </c>
      <c r="H7" s="54">
        <f t="shared" si="0"/>
        <v>43.25</v>
      </c>
      <c r="I7" s="36">
        <f t="shared" si="1"/>
        <v>21.625</v>
      </c>
      <c r="J7" s="51">
        <v>35.46</v>
      </c>
      <c r="K7" s="51">
        <v>48.8</v>
      </c>
      <c r="L7" s="51">
        <f t="shared" si="2"/>
        <v>84.259999999999991</v>
      </c>
      <c r="M7" s="51">
        <f t="shared" si="3"/>
        <v>42.129999999999995</v>
      </c>
      <c r="N7" s="36">
        <f t="shared" si="4"/>
        <v>63.754999999999995</v>
      </c>
      <c r="O7" s="35">
        <f t="shared" si="5"/>
        <v>4</v>
      </c>
      <c r="P7" s="15"/>
      <c r="Q7" s="55">
        <v>5</v>
      </c>
      <c r="R7" s="55">
        <v>4</v>
      </c>
    </row>
    <row r="8" spans="1:18" ht="21.95" customHeight="1" x14ac:dyDescent="0.15">
      <c r="A8" s="15">
        <v>3</v>
      </c>
      <c r="B8" s="33" t="s">
        <v>544</v>
      </c>
      <c r="C8" s="42" t="s">
        <v>549</v>
      </c>
      <c r="D8" s="42" t="s">
        <v>19</v>
      </c>
      <c r="E8" s="44" t="s">
        <v>550</v>
      </c>
      <c r="F8" s="53">
        <v>106.5</v>
      </c>
      <c r="G8" s="53">
        <v>3</v>
      </c>
      <c r="H8" s="54">
        <f t="shared" si="0"/>
        <v>53.25</v>
      </c>
      <c r="I8" s="36">
        <f t="shared" si="1"/>
        <v>26.625</v>
      </c>
      <c r="J8" s="51">
        <v>25.66</v>
      </c>
      <c r="K8" s="51">
        <v>47.76</v>
      </c>
      <c r="L8" s="51">
        <f t="shared" si="2"/>
        <v>73.42</v>
      </c>
      <c r="M8" s="51">
        <f t="shared" si="3"/>
        <v>36.71</v>
      </c>
      <c r="N8" s="36">
        <f t="shared" si="4"/>
        <v>63.335000000000001</v>
      </c>
      <c r="O8" s="35">
        <f t="shared" si="5"/>
        <v>5</v>
      </c>
      <c r="P8" s="15"/>
      <c r="Q8" s="55">
        <v>4</v>
      </c>
      <c r="R8" s="55">
        <v>5</v>
      </c>
    </row>
    <row r="9" spans="1:18" ht="21.95" customHeight="1" x14ac:dyDescent="0.15">
      <c r="A9" s="15">
        <v>2</v>
      </c>
      <c r="B9" s="33" t="s">
        <v>544</v>
      </c>
      <c r="C9" s="42" t="s">
        <v>547</v>
      </c>
      <c r="D9" s="42" t="s">
        <v>120</v>
      </c>
      <c r="E9" s="44" t="s">
        <v>548</v>
      </c>
      <c r="F9" s="53">
        <v>110</v>
      </c>
      <c r="G9" s="53">
        <v>2</v>
      </c>
      <c r="H9" s="54">
        <f t="shared" si="0"/>
        <v>55</v>
      </c>
      <c r="I9" s="36">
        <f t="shared" si="1"/>
        <v>27.5</v>
      </c>
      <c r="J9" s="51">
        <v>23.8</v>
      </c>
      <c r="K9" s="51">
        <v>45.1</v>
      </c>
      <c r="L9" s="51">
        <f t="shared" si="2"/>
        <v>68.900000000000006</v>
      </c>
      <c r="M9" s="51">
        <f t="shared" si="3"/>
        <v>34.450000000000003</v>
      </c>
      <c r="N9" s="36">
        <f t="shared" si="4"/>
        <v>61.95</v>
      </c>
      <c r="O9" s="35">
        <f t="shared" si="5"/>
        <v>6</v>
      </c>
      <c r="P9" s="15"/>
      <c r="Q9" s="55">
        <v>10</v>
      </c>
      <c r="R9" s="55">
        <v>1</v>
      </c>
    </row>
    <row r="10" spans="1:18" ht="21.95" customHeight="1" x14ac:dyDescent="0.15">
      <c r="A10" s="15">
        <v>6</v>
      </c>
      <c r="B10" s="33" t="s">
        <v>544</v>
      </c>
      <c r="C10" s="42" t="s">
        <v>555</v>
      </c>
      <c r="D10" s="42" t="s">
        <v>120</v>
      </c>
      <c r="E10" s="44" t="s">
        <v>556</v>
      </c>
      <c r="F10" s="53">
        <v>88.5</v>
      </c>
      <c r="G10" s="53">
        <v>6</v>
      </c>
      <c r="H10" s="54">
        <f t="shared" si="0"/>
        <v>44.25</v>
      </c>
      <c r="I10" s="36">
        <f t="shared" si="1"/>
        <v>22.125</v>
      </c>
      <c r="J10" s="51">
        <v>32.22</v>
      </c>
      <c r="K10" s="51">
        <v>47.12</v>
      </c>
      <c r="L10" s="51">
        <f t="shared" si="2"/>
        <v>79.34</v>
      </c>
      <c r="M10" s="51">
        <f t="shared" si="3"/>
        <v>39.67</v>
      </c>
      <c r="N10" s="36">
        <f t="shared" si="4"/>
        <v>61.795000000000002</v>
      </c>
      <c r="O10" s="35">
        <f t="shared" si="5"/>
        <v>7</v>
      </c>
      <c r="P10" s="15"/>
      <c r="Q10" s="55">
        <v>2</v>
      </c>
      <c r="R10" s="55">
        <v>11</v>
      </c>
    </row>
    <row r="11" spans="1:18" ht="21.95" customHeight="1" x14ac:dyDescent="0.15">
      <c r="A11" s="15">
        <v>10</v>
      </c>
      <c r="B11" s="33" t="s">
        <v>544</v>
      </c>
      <c r="C11" s="42" t="s">
        <v>562</v>
      </c>
      <c r="D11" s="42" t="s">
        <v>120</v>
      </c>
      <c r="E11" s="44" t="s">
        <v>563</v>
      </c>
      <c r="F11" s="53">
        <v>80</v>
      </c>
      <c r="G11" s="53">
        <v>10</v>
      </c>
      <c r="H11" s="54">
        <f t="shared" si="0"/>
        <v>40</v>
      </c>
      <c r="I11" s="36">
        <f t="shared" si="1"/>
        <v>20</v>
      </c>
      <c r="J11" s="51">
        <v>33.5</v>
      </c>
      <c r="K11" s="51">
        <v>49.6</v>
      </c>
      <c r="L11" s="51">
        <f t="shared" si="2"/>
        <v>83.1</v>
      </c>
      <c r="M11" s="51">
        <f t="shared" si="3"/>
        <v>41.55</v>
      </c>
      <c r="N11" s="36">
        <f t="shared" si="4"/>
        <v>61.55</v>
      </c>
      <c r="O11" s="35">
        <f t="shared" si="5"/>
        <v>8</v>
      </c>
      <c r="P11" s="15"/>
      <c r="Q11" s="55">
        <v>9</v>
      </c>
      <c r="R11" s="55">
        <v>6</v>
      </c>
    </row>
    <row r="12" spans="1:18" ht="21.95" customHeight="1" x14ac:dyDescent="0.15">
      <c r="A12" s="15">
        <v>4</v>
      </c>
      <c r="B12" s="33" t="s">
        <v>544</v>
      </c>
      <c r="C12" s="42" t="s">
        <v>551</v>
      </c>
      <c r="D12" s="42" t="s">
        <v>19</v>
      </c>
      <c r="E12" s="44" t="s">
        <v>552</v>
      </c>
      <c r="F12" s="53">
        <v>105</v>
      </c>
      <c r="G12" s="53">
        <v>4</v>
      </c>
      <c r="H12" s="54">
        <f t="shared" si="0"/>
        <v>52.5</v>
      </c>
      <c r="I12" s="36">
        <f t="shared" si="1"/>
        <v>26.25</v>
      </c>
      <c r="J12" s="51">
        <v>25.94</v>
      </c>
      <c r="K12" s="51">
        <v>44.42</v>
      </c>
      <c r="L12" s="51">
        <f t="shared" si="2"/>
        <v>70.36</v>
      </c>
      <c r="M12" s="51">
        <f t="shared" si="3"/>
        <v>35.18</v>
      </c>
      <c r="N12" s="36">
        <f t="shared" si="4"/>
        <v>61.43</v>
      </c>
      <c r="O12" s="35">
        <f t="shared" si="5"/>
        <v>9</v>
      </c>
      <c r="P12" s="15"/>
      <c r="Q12" s="55">
        <v>1</v>
      </c>
      <c r="R12" s="55">
        <v>7</v>
      </c>
    </row>
    <row r="13" spans="1:18" ht="21.95" customHeight="1" x14ac:dyDescent="0.15">
      <c r="A13" s="15">
        <v>12</v>
      </c>
      <c r="B13" s="33" t="s">
        <v>544</v>
      </c>
      <c r="C13" s="42" t="s">
        <v>566</v>
      </c>
      <c r="D13" s="42" t="s">
        <v>19</v>
      </c>
      <c r="E13" s="44" t="s">
        <v>567</v>
      </c>
      <c r="F13" s="53">
        <v>67.5</v>
      </c>
      <c r="G13" s="53">
        <v>18</v>
      </c>
      <c r="H13" s="54">
        <f t="shared" si="0"/>
        <v>33.75</v>
      </c>
      <c r="I13" s="36">
        <f t="shared" si="1"/>
        <v>16.875</v>
      </c>
      <c r="J13" s="51">
        <v>33.32</v>
      </c>
      <c r="K13" s="51">
        <v>52.34</v>
      </c>
      <c r="L13" s="51">
        <f t="shared" si="2"/>
        <v>85.66</v>
      </c>
      <c r="M13" s="51">
        <f t="shared" si="3"/>
        <v>42.83</v>
      </c>
      <c r="N13" s="36">
        <f t="shared" si="4"/>
        <v>59.704999999999998</v>
      </c>
      <c r="O13" s="35">
        <f t="shared" si="5"/>
        <v>10</v>
      </c>
      <c r="P13" s="15" t="s">
        <v>84</v>
      </c>
      <c r="Q13" s="55">
        <v>3</v>
      </c>
      <c r="R13" s="55">
        <v>10</v>
      </c>
    </row>
    <row r="14" spans="1:18" ht="21.95" customHeight="1" x14ac:dyDescent="0.15">
      <c r="A14" s="15">
        <v>9</v>
      </c>
      <c r="B14" s="33" t="s">
        <v>544</v>
      </c>
      <c r="C14" s="42" t="s">
        <v>560</v>
      </c>
      <c r="D14" s="42" t="s">
        <v>19</v>
      </c>
      <c r="E14" s="44" t="s">
        <v>561</v>
      </c>
      <c r="F14" s="53">
        <v>81.5</v>
      </c>
      <c r="G14" s="53">
        <v>9</v>
      </c>
      <c r="H14" s="54">
        <f t="shared" si="0"/>
        <v>40.75</v>
      </c>
      <c r="I14" s="36">
        <f t="shared" si="1"/>
        <v>20.375</v>
      </c>
      <c r="J14" s="51">
        <v>24.2</v>
      </c>
      <c r="K14" s="51">
        <v>53.3</v>
      </c>
      <c r="L14" s="51">
        <f t="shared" si="2"/>
        <v>77.5</v>
      </c>
      <c r="M14" s="51">
        <f t="shared" si="3"/>
        <v>38.75</v>
      </c>
      <c r="N14" s="36">
        <f t="shared" si="4"/>
        <v>59.125</v>
      </c>
      <c r="O14" s="35">
        <f t="shared" si="5"/>
        <v>11</v>
      </c>
      <c r="P14" s="15"/>
      <c r="Q14" s="55">
        <v>6</v>
      </c>
      <c r="R14" s="55">
        <v>14</v>
      </c>
    </row>
    <row r="15" spans="1:18" ht="21.95" customHeight="1" x14ac:dyDescent="0.15">
      <c r="A15" s="15">
        <v>8</v>
      </c>
      <c r="B15" s="33" t="s">
        <v>544</v>
      </c>
      <c r="C15" s="42" t="s">
        <v>328</v>
      </c>
      <c r="D15" s="42" t="s">
        <v>19</v>
      </c>
      <c r="E15" s="44" t="s">
        <v>559</v>
      </c>
      <c r="F15" s="53">
        <v>85.5</v>
      </c>
      <c r="G15" s="53">
        <v>8</v>
      </c>
      <c r="H15" s="54">
        <f t="shared" si="0"/>
        <v>42.75</v>
      </c>
      <c r="I15" s="36">
        <f t="shared" si="1"/>
        <v>21.375</v>
      </c>
      <c r="J15" s="51">
        <v>26.32</v>
      </c>
      <c r="K15" s="51">
        <v>46.8</v>
      </c>
      <c r="L15" s="51">
        <f t="shared" si="2"/>
        <v>73.12</v>
      </c>
      <c r="M15" s="51">
        <f t="shared" si="3"/>
        <v>36.56</v>
      </c>
      <c r="N15" s="36">
        <f t="shared" si="4"/>
        <v>57.935000000000002</v>
      </c>
      <c r="O15" s="35">
        <f>RANK(N15,N$4:N$15)</f>
        <v>12</v>
      </c>
      <c r="P15" s="15"/>
      <c r="Q15" s="55">
        <v>15</v>
      </c>
      <c r="R15" s="55">
        <v>2</v>
      </c>
    </row>
    <row r="16" spans="1:18" ht="21.95" customHeight="1" x14ac:dyDescent="0.15">
      <c r="A16" s="15">
        <v>36</v>
      </c>
      <c r="B16" s="33" t="s">
        <v>612</v>
      </c>
      <c r="C16" s="56" t="s">
        <v>936</v>
      </c>
      <c r="D16" s="56" t="s">
        <v>19</v>
      </c>
      <c r="E16" s="56" t="s">
        <v>614</v>
      </c>
      <c r="F16" s="57">
        <v>109</v>
      </c>
      <c r="G16" s="57">
        <v>2</v>
      </c>
      <c r="H16" s="54">
        <f t="shared" si="0"/>
        <v>54.5</v>
      </c>
      <c r="I16" s="36">
        <f t="shared" si="1"/>
        <v>27.25</v>
      </c>
      <c r="J16" s="51">
        <v>30.26</v>
      </c>
      <c r="K16" s="51">
        <v>55.1</v>
      </c>
      <c r="L16" s="51">
        <f t="shared" si="2"/>
        <v>85.36</v>
      </c>
      <c r="M16" s="51">
        <f t="shared" si="3"/>
        <v>42.68</v>
      </c>
      <c r="N16" s="36">
        <f t="shared" si="4"/>
        <v>69.930000000000007</v>
      </c>
      <c r="O16" s="35">
        <f t="shared" ref="O16:O21" si="6">RANK(N16,N$16:N$21)</f>
        <v>1</v>
      </c>
      <c r="P16" s="43"/>
      <c r="Q16" s="55">
        <v>25</v>
      </c>
      <c r="R16" s="55">
        <v>18</v>
      </c>
    </row>
    <row r="17" spans="1:18" ht="21.95" customHeight="1" x14ac:dyDescent="0.15">
      <c r="A17" s="15">
        <v>38</v>
      </c>
      <c r="B17" s="33" t="s">
        <v>612</v>
      </c>
      <c r="C17" s="56" t="s">
        <v>616</v>
      </c>
      <c r="D17" s="56" t="s">
        <v>19</v>
      </c>
      <c r="E17" s="56" t="s">
        <v>617</v>
      </c>
      <c r="F17" s="57">
        <v>97</v>
      </c>
      <c r="G17" s="57">
        <v>4</v>
      </c>
      <c r="H17" s="54">
        <f t="shared" si="0"/>
        <v>48.5</v>
      </c>
      <c r="I17" s="36">
        <f t="shared" si="1"/>
        <v>24.25</v>
      </c>
      <c r="J17" s="51">
        <v>35.200000000000003</v>
      </c>
      <c r="K17" s="51">
        <v>53.02</v>
      </c>
      <c r="L17" s="51">
        <f t="shared" si="2"/>
        <v>88.22</v>
      </c>
      <c r="M17" s="51">
        <f t="shared" si="3"/>
        <v>44.11</v>
      </c>
      <c r="N17" s="36">
        <f t="shared" si="4"/>
        <v>68.36</v>
      </c>
      <c r="O17" s="35">
        <f t="shared" si="6"/>
        <v>2</v>
      </c>
      <c r="P17" s="13"/>
      <c r="Q17" s="55">
        <v>42</v>
      </c>
      <c r="R17" s="55">
        <v>25</v>
      </c>
    </row>
    <row r="18" spans="1:18" ht="21.95" customHeight="1" x14ac:dyDescent="0.15">
      <c r="A18" s="15">
        <v>37</v>
      </c>
      <c r="B18" s="33" t="s">
        <v>612</v>
      </c>
      <c r="C18" s="56" t="s">
        <v>937</v>
      </c>
      <c r="D18" s="56" t="s">
        <v>19</v>
      </c>
      <c r="E18" s="56" t="s">
        <v>615</v>
      </c>
      <c r="F18" s="57">
        <v>102</v>
      </c>
      <c r="G18" s="57">
        <v>3</v>
      </c>
      <c r="H18" s="54">
        <f t="shared" si="0"/>
        <v>51</v>
      </c>
      <c r="I18" s="36">
        <f t="shared" si="1"/>
        <v>25.5</v>
      </c>
      <c r="J18" s="51">
        <v>30</v>
      </c>
      <c r="K18" s="51">
        <v>55.42</v>
      </c>
      <c r="L18" s="51">
        <f t="shared" si="2"/>
        <v>85.42</v>
      </c>
      <c r="M18" s="51">
        <f t="shared" si="3"/>
        <v>42.71</v>
      </c>
      <c r="N18" s="36">
        <f t="shared" si="4"/>
        <v>68.210000000000008</v>
      </c>
      <c r="O18" s="35">
        <f t="shared" si="6"/>
        <v>3</v>
      </c>
      <c r="P18" s="43"/>
      <c r="Q18" s="55">
        <v>23</v>
      </c>
      <c r="R18" s="55">
        <v>22</v>
      </c>
    </row>
    <row r="19" spans="1:18" ht="21.95" customHeight="1" x14ac:dyDescent="0.15">
      <c r="A19" s="15">
        <v>35</v>
      </c>
      <c r="B19" s="33" t="s">
        <v>612</v>
      </c>
      <c r="C19" s="56" t="s">
        <v>938</v>
      </c>
      <c r="D19" s="56" t="s">
        <v>19</v>
      </c>
      <c r="E19" s="56" t="s">
        <v>613</v>
      </c>
      <c r="F19" s="57">
        <v>115</v>
      </c>
      <c r="G19" s="57">
        <v>1</v>
      </c>
      <c r="H19" s="54">
        <f t="shared" si="0"/>
        <v>57.5</v>
      </c>
      <c r="I19" s="36">
        <f t="shared" si="1"/>
        <v>28.75</v>
      </c>
      <c r="J19" s="51">
        <v>30.04</v>
      </c>
      <c r="K19" s="51">
        <v>48.24</v>
      </c>
      <c r="L19" s="51">
        <f t="shared" si="2"/>
        <v>78.28</v>
      </c>
      <c r="M19" s="51">
        <f t="shared" si="3"/>
        <v>39.14</v>
      </c>
      <c r="N19" s="36">
        <f t="shared" si="4"/>
        <v>67.89</v>
      </c>
      <c r="O19" s="35">
        <f t="shared" si="6"/>
        <v>4</v>
      </c>
      <c r="P19" s="43"/>
      <c r="Q19" s="55">
        <v>30</v>
      </c>
      <c r="R19" s="55">
        <v>41</v>
      </c>
    </row>
    <row r="20" spans="1:18" ht="21.95" customHeight="1" x14ac:dyDescent="0.15">
      <c r="A20" s="15">
        <v>39</v>
      </c>
      <c r="B20" s="33" t="s">
        <v>612</v>
      </c>
      <c r="C20" s="56" t="s">
        <v>939</v>
      </c>
      <c r="D20" s="56" t="s">
        <v>19</v>
      </c>
      <c r="E20" s="56" t="s">
        <v>618</v>
      </c>
      <c r="F20" s="57">
        <v>92</v>
      </c>
      <c r="G20" s="57">
        <v>5</v>
      </c>
      <c r="H20" s="54">
        <f t="shared" si="0"/>
        <v>46</v>
      </c>
      <c r="I20" s="36">
        <f t="shared" si="1"/>
        <v>23</v>
      </c>
      <c r="J20" s="51">
        <v>30.44</v>
      </c>
      <c r="K20" s="51">
        <v>51.26</v>
      </c>
      <c r="L20" s="51">
        <f t="shared" si="2"/>
        <v>81.7</v>
      </c>
      <c r="M20" s="51">
        <f t="shared" si="3"/>
        <v>40.85</v>
      </c>
      <c r="N20" s="36">
        <f t="shared" si="4"/>
        <v>63.85</v>
      </c>
      <c r="O20" s="35">
        <f t="shared" si="6"/>
        <v>5</v>
      </c>
      <c r="P20" s="13"/>
      <c r="Q20" s="55">
        <v>24</v>
      </c>
      <c r="R20" s="55">
        <v>40</v>
      </c>
    </row>
    <row r="21" spans="1:18" ht="21.95" customHeight="1" x14ac:dyDescent="0.15">
      <c r="A21" s="15">
        <v>40</v>
      </c>
      <c r="B21" s="33" t="s">
        <v>612</v>
      </c>
      <c r="C21" s="56" t="s">
        <v>940</v>
      </c>
      <c r="D21" s="56" t="s">
        <v>19</v>
      </c>
      <c r="E21" s="56" t="s">
        <v>619</v>
      </c>
      <c r="F21" s="57">
        <v>83</v>
      </c>
      <c r="G21" s="57">
        <v>6</v>
      </c>
      <c r="H21" s="54">
        <f t="shared" si="0"/>
        <v>41.5</v>
      </c>
      <c r="I21" s="36">
        <f t="shared" si="1"/>
        <v>20.75</v>
      </c>
      <c r="J21" s="51">
        <v>30.5</v>
      </c>
      <c r="K21" s="51">
        <v>44.52</v>
      </c>
      <c r="L21" s="51">
        <f t="shared" si="2"/>
        <v>75.02000000000001</v>
      </c>
      <c r="M21" s="51">
        <f t="shared" si="3"/>
        <v>37.510000000000005</v>
      </c>
      <c r="N21" s="36">
        <f t="shared" si="4"/>
        <v>58.260000000000005</v>
      </c>
      <c r="O21" s="35">
        <f t="shared" si="6"/>
        <v>6</v>
      </c>
      <c r="P21" s="45"/>
      <c r="Q21" s="55">
        <v>34</v>
      </c>
      <c r="R21" s="55">
        <v>16</v>
      </c>
    </row>
    <row r="22" spans="1:18" ht="21.95" customHeight="1" x14ac:dyDescent="0.15">
      <c r="A22" s="15">
        <v>13</v>
      </c>
      <c r="B22" s="33" t="s">
        <v>568</v>
      </c>
      <c r="C22" s="34" t="s">
        <v>569</v>
      </c>
      <c r="D22" s="34" t="s">
        <v>19</v>
      </c>
      <c r="E22" s="20" t="s">
        <v>570</v>
      </c>
      <c r="F22" s="19">
        <v>134</v>
      </c>
      <c r="G22" s="19">
        <v>1</v>
      </c>
      <c r="H22" s="54">
        <f t="shared" si="0"/>
        <v>67</v>
      </c>
      <c r="I22" s="36">
        <f t="shared" si="1"/>
        <v>33.5</v>
      </c>
      <c r="J22" s="51">
        <v>35.44</v>
      </c>
      <c r="K22" s="51">
        <v>49.38</v>
      </c>
      <c r="L22" s="51">
        <f t="shared" si="2"/>
        <v>84.82</v>
      </c>
      <c r="M22" s="51">
        <f t="shared" si="3"/>
        <v>42.41</v>
      </c>
      <c r="N22" s="36">
        <f t="shared" si="4"/>
        <v>75.91</v>
      </c>
      <c r="O22" s="35">
        <f>RANK(N22,N$22:N$43)</f>
        <v>1</v>
      </c>
      <c r="P22" s="13"/>
      <c r="Q22" s="55">
        <v>19</v>
      </c>
      <c r="R22" s="55">
        <v>33</v>
      </c>
    </row>
    <row r="23" spans="1:18" ht="21.95" customHeight="1" x14ac:dyDescent="0.15">
      <c r="A23" s="15">
        <v>17</v>
      </c>
      <c r="B23" s="33" t="s">
        <v>568</v>
      </c>
      <c r="C23" s="34" t="s">
        <v>576</v>
      </c>
      <c r="D23" s="34" t="s">
        <v>19</v>
      </c>
      <c r="E23" s="20" t="s">
        <v>577</v>
      </c>
      <c r="F23" s="19">
        <v>117.5</v>
      </c>
      <c r="G23" s="19">
        <v>4</v>
      </c>
      <c r="H23" s="54">
        <f t="shared" si="0"/>
        <v>58.75</v>
      </c>
      <c r="I23" s="36">
        <f t="shared" si="1"/>
        <v>29.375</v>
      </c>
      <c r="J23" s="51">
        <v>36.880000000000003</v>
      </c>
      <c r="K23" s="51">
        <v>56</v>
      </c>
      <c r="L23" s="51">
        <f t="shared" si="2"/>
        <v>92.88</v>
      </c>
      <c r="M23" s="51">
        <f t="shared" si="3"/>
        <v>46.44</v>
      </c>
      <c r="N23" s="36">
        <f t="shared" si="4"/>
        <v>75.814999999999998</v>
      </c>
      <c r="O23" s="35">
        <f t="shared" ref="O23:O43" si="7">RANK(N23,N$22:N$43)</f>
        <v>2</v>
      </c>
      <c r="P23" s="13"/>
      <c r="Q23" s="55">
        <v>20</v>
      </c>
      <c r="R23" s="55">
        <v>39</v>
      </c>
    </row>
    <row r="24" spans="1:18" ht="21.95" customHeight="1" x14ac:dyDescent="0.15">
      <c r="A24" s="15">
        <v>14</v>
      </c>
      <c r="B24" s="33" t="s">
        <v>568</v>
      </c>
      <c r="C24" s="34" t="s">
        <v>571</v>
      </c>
      <c r="D24" s="34" t="s">
        <v>19</v>
      </c>
      <c r="E24" s="20" t="s">
        <v>572</v>
      </c>
      <c r="F24" s="19">
        <v>129.5</v>
      </c>
      <c r="G24" s="19">
        <v>2</v>
      </c>
      <c r="H24" s="54">
        <f t="shared" si="0"/>
        <v>64.75</v>
      </c>
      <c r="I24" s="36">
        <f t="shared" si="1"/>
        <v>32.375</v>
      </c>
      <c r="J24" s="51">
        <v>30.38</v>
      </c>
      <c r="K24" s="51">
        <v>54.3</v>
      </c>
      <c r="L24" s="51">
        <f t="shared" si="2"/>
        <v>84.679999999999993</v>
      </c>
      <c r="M24" s="51">
        <f t="shared" si="3"/>
        <v>42.339999999999996</v>
      </c>
      <c r="N24" s="36">
        <f t="shared" si="4"/>
        <v>74.715000000000003</v>
      </c>
      <c r="O24" s="35">
        <f t="shared" si="7"/>
        <v>3</v>
      </c>
      <c r="P24" s="13"/>
      <c r="Q24" s="55">
        <v>32</v>
      </c>
      <c r="R24" s="55">
        <v>42</v>
      </c>
    </row>
    <row r="25" spans="1:18" ht="21.95" customHeight="1" x14ac:dyDescent="0.15">
      <c r="A25" s="15">
        <v>19</v>
      </c>
      <c r="B25" s="33" t="s">
        <v>568</v>
      </c>
      <c r="C25" s="34" t="s">
        <v>580</v>
      </c>
      <c r="D25" s="34" t="s">
        <v>19</v>
      </c>
      <c r="E25" s="20" t="s">
        <v>581</v>
      </c>
      <c r="F25" s="19">
        <v>113</v>
      </c>
      <c r="G25" s="19">
        <v>7</v>
      </c>
      <c r="H25" s="54">
        <f t="shared" si="0"/>
        <v>56.5</v>
      </c>
      <c r="I25" s="36">
        <f t="shared" si="1"/>
        <v>28.25</v>
      </c>
      <c r="J25" s="51">
        <v>36.880000000000003</v>
      </c>
      <c r="K25" s="51">
        <v>53.16</v>
      </c>
      <c r="L25" s="51">
        <f t="shared" si="2"/>
        <v>90.039999999999992</v>
      </c>
      <c r="M25" s="51">
        <f t="shared" si="3"/>
        <v>45.019999999999996</v>
      </c>
      <c r="N25" s="36">
        <f t="shared" si="4"/>
        <v>73.27</v>
      </c>
      <c r="O25" s="35">
        <f t="shared" si="7"/>
        <v>4</v>
      </c>
      <c r="P25" s="13"/>
      <c r="Q25" s="55">
        <v>31</v>
      </c>
      <c r="R25" s="55">
        <v>34</v>
      </c>
    </row>
    <row r="26" spans="1:18" ht="21.95" customHeight="1" x14ac:dyDescent="0.15">
      <c r="A26" s="15">
        <v>15</v>
      </c>
      <c r="B26" s="33" t="s">
        <v>568</v>
      </c>
      <c r="C26" s="34" t="s">
        <v>917</v>
      </c>
      <c r="D26" s="34" t="s">
        <v>19</v>
      </c>
      <c r="E26" s="20" t="s">
        <v>573</v>
      </c>
      <c r="F26" s="19">
        <v>125.5</v>
      </c>
      <c r="G26" s="19">
        <v>3</v>
      </c>
      <c r="H26" s="54">
        <f t="shared" si="0"/>
        <v>62.75</v>
      </c>
      <c r="I26" s="36">
        <f t="shared" si="1"/>
        <v>31.375</v>
      </c>
      <c r="J26" s="51">
        <v>33.1</v>
      </c>
      <c r="K26" s="51">
        <v>48.88</v>
      </c>
      <c r="L26" s="51">
        <f t="shared" si="2"/>
        <v>81.98</v>
      </c>
      <c r="M26" s="51">
        <f t="shared" si="3"/>
        <v>40.99</v>
      </c>
      <c r="N26" s="36">
        <f t="shared" si="4"/>
        <v>72.365000000000009</v>
      </c>
      <c r="O26" s="35">
        <f t="shared" si="7"/>
        <v>5</v>
      </c>
      <c r="P26" s="13"/>
      <c r="Q26" s="55">
        <v>22</v>
      </c>
      <c r="R26" s="55">
        <v>23</v>
      </c>
    </row>
    <row r="27" spans="1:18" ht="21.95" customHeight="1" x14ac:dyDescent="0.15">
      <c r="A27" s="15">
        <v>16</v>
      </c>
      <c r="B27" s="33" t="s">
        <v>568</v>
      </c>
      <c r="C27" s="34" t="s">
        <v>574</v>
      </c>
      <c r="D27" s="34" t="s">
        <v>19</v>
      </c>
      <c r="E27" s="20" t="s">
        <v>575</v>
      </c>
      <c r="F27" s="19">
        <v>117.5</v>
      </c>
      <c r="G27" s="19">
        <v>4</v>
      </c>
      <c r="H27" s="54">
        <f t="shared" si="0"/>
        <v>58.75</v>
      </c>
      <c r="I27" s="36">
        <f t="shared" si="1"/>
        <v>29.375</v>
      </c>
      <c r="J27" s="51">
        <v>33.68</v>
      </c>
      <c r="K27" s="51">
        <v>51.64</v>
      </c>
      <c r="L27" s="51">
        <f t="shared" si="2"/>
        <v>85.32</v>
      </c>
      <c r="M27" s="51">
        <f t="shared" si="3"/>
        <v>42.66</v>
      </c>
      <c r="N27" s="36">
        <f t="shared" si="4"/>
        <v>72.034999999999997</v>
      </c>
      <c r="O27" s="35">
        <f t="shared" si="7"/>
        <v>6</v>
      </c>
      <c r="P27" s="13"/>
      <c r="Q27" s="55">
        <v>38</v>
      </c>
      <c r="R27" s="55">
        <v>35</v>
      </c>
    </row>
    <row r="28" spans="1:18" ht="21.95" customHeight="1" x14ac:dyDescent="0.15">
      <c r="A28" s="15">
        <v>18</v>
      </c>
      <c r="B28" s="33" t="s">
        <v>568</v>
      </c>
      <c r="C28" s="34" t="s">
        <v>578</v>
      </c>
      <c r="D28" s="34" t="s">
        <v>19</v>
      </c>
      <c r="E28" s="20" t="s">
        <v>579</v>
      </c>
      <c r="F28" s="19">
        <v>115</v>
      </c>
      <c r="G28" s="19">
        <v>6</v>
      </c>
      <c r="H28" s="54">
        <f t="shared" si="0"/>
        <v>57.5</v>
      </c>
      <c r="I28" s="36">
        <f t="shared" si="1"/>
        <v>28.75</v>
      </c>
      <c r="J28" s="51">
        <v>32.46</v>
      </c>
      <c r="K28" s="51">
        <v>49.76</v>
      </c>
      <c r="L28" s="51">
        <f t="shared" si="2"/>
        <v>82.22</v>
      </c>
      <c r="M28" s="51">
        <f t="shared" si="3"/>
        <v>41.11</v>
      </c>
      <c r="N28" s="36">
        <f t="shared" si="4"/>
        <v>69.86</v>
      </c>
      <c r="O28" s="35">
        <f t="shared" si="7"/>
        <v>7</v>
      </c>
      <c r="P28" s="13"/>
      <c r="Q28" s="55">
        <v>40</v>
      </c>
      <c r="R28" s="55">
        <v>43</v>
      </c>
    </row>
    <row r="29" spans="1:18" ht="21.95" customHeight="1" x14ac:dyDescent="0.15">
      <c r="A29" s="15">
        <v>24</v>
      </c>
      <c r="B29" s="33" t="s">
        <v>568</v>
      </c>
      <c r="C29" s="34" t="s">
        <v>590</v>
      </c>
      <c r="D29" s="34" t="s">
        <v>19</v>
      </c>
      <c r="E29" s="20" t="s">
        <v>591</v>
      </c>
      <c r="F29" s="19">
        <v>103.5</v>
      </c>
      <c r="G29" s="19">
        <v>12</v>
      </c>
      <c r="H29" s="54">
        <f t="shared" si="0"/>
        <v>51.75</v>
      </c>
      <c r="I29" s="36">
        <f t="shared" si="1"/>
        <v>25.875</v>
      </c>
      <c r="J29" s="51">
        <v>34.28</v>
      </c>
      <c r="K29" s="51">
        <v>53.26</v>
      </c>
      <c r="L29" s="51">
        <f t="shared" si="2"/>
        <v>87.539999999999992</v>
      </c>
      <c r="M29" s="51">
        <f t="shared" si="3"/>
        <v>43.769999999999996</v>
      </c>
      <c r="N29" s="36">
        <f t="shared" si="4"/>
        <v>69.644999999999996</v>
      </c>
      <c r="O29" s="35">
        <f t="shared" si="7"/>
        <v>8</v>
      </c>
      <c r="P29" s="13"/>
      <c r="Q29" s="55">
        <v>35</v>
      </c>
      <c r="R29" s="55">
        <v>31</v>
      </c>
    </row>
    <row r="30" spans="1:18" ht="21.95" customHeight="1" x14ac:dyDescent="0.15">
      <c r="A30" s="15">
        <v>23</v>
      </c>
      <c r="B30" s="33" t="s">
        <v>568</v>
      </c>
      <c r="C30" s="34" t="s">
        <v>588</v>
      </c>
      <c r="D30" s="34" t="s">
        <v>19</v>
      </c>
      <c r="E30" s="20" t="s">
        <v>589</v>
      </c>
      <c r="F30" s="19">
        <v>104</v>
      </c>
      <c r="G30" s="19">
        <v>11</v>
      </c>
      <c r="H30" s="54">
        <f t="shared" si="0"/>
        <v>52</v>
      </c>
      <c r="I30" s="36">
        <f t="shared" si="1"/>
        <v>26</v>
      </c>
      <c r="J30" s="51">
        <v>35.24</v>
      </c>
      <c r="K30" s="51">
        <v>49.78</v>
      </c>
      <c r="L30" s="51">
        <f t="shared" si="2"/>
        <v>85.02000000000001</v>
      </c>
      <c r="M30" s="51">
        <f t="shared" si="3"/>
        <v>42.510000000000005</v>
      </c>
      <c r="N30" s="36">
        <f t="shared" si="4"/>
        <v>68.510000000000005</v>
      </c>
      <c r="O30" s="35">
        <f t="shared" si="7"/>
        <v>9</v>
      </c>
      <c r="P30" s="13"/>
      <c r="Q30" s="55">
        <v>16</v>
      </c>
      <c r="R30" s="55">
        <v>36</v>
      </c>
    </row>
    <row r="31" spans="1:18" ht="21.95" customHeight="1" x14ac:dyDescent="0.15">
      <c r="A31" s="15">
        <v>21</v>
      </c>
      <c r="B31" s="33" t="s">
        <v>568</v>
      </c>
      <c r="C31" s="34" t="s">
        <v>584</v>
      </c>
      <c r="D31" s="34" t="s">
        <v>19</v>
      </c>
      <c r="E31" s="20" t="s">
        <v>585</v>
      </c>
      <c r="F31" s="19">
        <v>105.5</v>
      </c>
      <c r="G31" s="19">
        <v>9</v>
      </c>
      <c r="H31" s="54">
        <f t="shared" si="0"/>
        <v>52.75</v>
      </c>
      <c r="I31" s="36">
        <f t="shared" si="1"/>
        <v>26.375</v>
      </c>
      <c r="J31" s="51">
        <v>32.700000000000003</v>
      </c>
      <c r="K31" s="51">
        <v>50.4</v>
      </c>
      <c r="L31" s="51">
        <f t="shared" si="2"/>
        <v>83.1</v>
      </c>
      <c r="M31" s="51">
        <f t="shared" si="3"/>
        <v>41.55</v>
      </c>
      <c r="N31" s="36">
        <f t="shared" si="4"/>
        <v>67.924999999999997</v>
      </c>
      <c r="O31" s="35">
        <f t="shared" si="7"/>
        <v>10</v>
      </c>
      <c r="P31" s="13"/>
      <c r="Q31" s="55">
        <v>21</v>
      </c>
      <c r="R31" s="55">
        <v>17</v>
      </c>
    </row>
    <row r="32" spans="1:18" ht="21.95" customHeight="1" x14ac:dyDescent="0.15">
      <c r="A32" s="15">
        <v>22</v>
      </c>
      <c r="B32" s="33" t="s">
        <v>568</v>
      </c>
      <c r="C32" s="34" t="s">
        <v>586</v>
      </c>
      <c r="D32" s="34" t="s">
        <v>19</v>
      </c>
      <c r="E32" s="20" t="s">
        <v>587</v>
      </c>
      <c r="F32" s="19">
        <v>104.5</v>
      </c>
      <c r="G32" s="19">
        <v>10</v>
      </c>
      <c r="H32" s="54">
        <f t="shared" si="0"/>
        <v>52.25</v>
      </c>
      <c r="I32" s="36">
        <f t="shared" si="1"/>
        <v>26.125</v>
      </c>
      <c r="J32" s="51">
        <v>30.92</v>
      </c>
      <c r="K32" s="51">
        <v>49.54</v>
      </c>
      <c r="L32" s="51">
        <f t="shared" si="2"/>
        <v>80.460000000000008</v>
      </c>
      <c r="M32" s="51">
        <f t="shared" si="3"/>
        <v>40.230000000000004</v>
      </c>
      <c r="N32" s="36">
        <f t="shared" si="4"/>
        <v>66.355000000000004</v>
      </c>
      <c r="O32" s="35">
        <f t="shared" si="7"/>
        <v>11</v>
      </c>
      <c r="P32" s="13"/>
      <c r="Q32" s="55">
        <v>33</v>
      </c>
      <c r="R32" s="55">
        <v>37</v>
      </c>
    </row>
    <row r="33" spans="1:18" ht="21.95" customHeight="1" x14ac:dyDescent="0.15">
      <c r="A33" s="15">
        <v>25</v>
      </c>
      <c r="B33" s="33" t="s">
        <v>568</v>
      </c>
      <c r="C33" s="34" t="s">
        <v>592</v>
      </c>
      <c r="D33" s="34" t="s">
        <v>120</v>
      </c>
      <c r="E33" s="20" t="s">
        <v>593</v>
      </c>
      <c r="F33" s="19">
        <v>103</v>
      </c>
      <c r="G33" s="19">
        <v>13</v>
      </c>
      <c r="H33" s="54">
        <f t="shared" si="0"/>
        <v>51.5</v>
      </c>
      <c r="I33" s="36">
        <f t="shared" si="1"/>
        <v>25.75</v>
      </c>
      <c r="J33" s="51">
        <v>32.380000000000003</v>
      </c>
      <c r="K33" s="51">
        <v>48.36</v>
      </c>
      <c r="L33" s="51">
        <f t="shared" si="2"/>
        <v>80.740000000000009</v>
      </c>
      <c r="M33" s="51">
        <f t="shared" si="3"/>
        <v>40.370000000000005</v>
      </c>
      <c r="N33" s="36">
        <f t="shared" si="4"/>
        <v>66.12</v>
      </c>
      <c r="O33" s="35">
        <f t="shared" si="7"/>
        <v>12</v>
      </c>
      <c r="P33" s="13"/>
      <c r="Q33" s="55">
        <v>43</v>
      </c>
      <c r="R33" s="55">
        <v>20</v>
      </c>
    </row>
    <row r="34" spans="1:18" ht="21.95" customHeight="1" x14ac:dyDescent="0.15">
      <c r="A34" s="15">
        <v>27</v>
      </c>
      <c r="B34" s="33" t="s">
        <v>568</v>
      </c>
      <c r="C34" s="34" t="s">
        <v>596</v>
      </c>
      <c r="D34" s="34" t="s">
        <v>19</v>
      </c>
      <c r="E34" s="20" t="s">
        <v>597</v>
      </c>
      <c r="F34" s="19">
        <v>98</v>
      </c>
      <c r="G34" s="19">
        <v>15</v>
      </c>
      <c r="H34" s="54">
        <f t="shared" si="0"/>
        <v>49</v>
      </c>
      <c r="I34" s="36">
        <f t="shared" si="1"/>
        <v>24.5</v>
      </c>
      <c r="J34" s="51">
        <v>31.56</v>
      </c>
      <c r="K34" s="51">
        <v>51.32</v>
      </c>
      <c r="L34" s="51">
        <f t="shared" si="2"/>
        <v>82.88</v>
      </c>
      <c r="M34" s="51">
        <f t="shared" si="3"/>
        <v>41.44</v>
      </c>
      <c r="N34" s="36">
        <f t="shared" si="4"/>
        <v>65.94</v>
      </c>
      <c r="O34" s="35">
        <f t="shared" si="7"/>
        <v>13</v>
      </c>
      <c r="P34" s="13"/>
      <c r="Q34" s="55">
        <v>28</v>
      </c>
      <c r="R34" s="55">
        <v>19</v>
      </c>
    </row>
    <row r="35" spans="1:18" ht="21.95" customHeight="1" x14ac:dyDescent="0.15">
      <c r="A35" s="15">
        <v>20</v>
      </c>
      <c r="B35" s="33" t="s">
        <v>568</v>
      </c>
      <c r="C35" s="34" t="s">
        <v>582</v>
      </c>
      <c r="D35" s="34" t="s">
        <v>19</v>
      </c>
      <c r="E35" s="20" t="s">
        <v>583</v>
      </c>
      <c r="F35" s="19">
        <v>109.5</v>
      </c>
      <c r="G35" s="19">
        <v>8</v>
      </c>
      <c r="H35" s="54">
        <f t="shared" si="0"/>
        <v>54.75</v>
      </c>
      <c r="I35" s="36">
        <f t="shared" si="1"/>
        <v>27.375</v>
      </c>
      <c r="J35" s="51">
        <v>30.64</v>
      </c>
      <c r="K35" s="51">
        <v>45.6</v>
      </c>
      <c r="L35" s="51">
        <f t="shared" si="2"/>
        <v>76.240000000000009</v>
      </c>
      <c r="M35" s="51">
        <f t="shared" si="3"/>
        <v>38.120000000000005</v>
      </c>
      <c r="N35" s="36">
        <f t="shared" si="4"/>
        <v>65.495000000000005</v>
      </c>
      <c r="O35" s="35">
        <f t="shared" si="7"/>
        <v>14</v>
      </c>
      <c r="P35" s="13"/>
      <c r="Q35" s="55">
        <v>26</v>
      </c>
      <c r="R35" s="55">
        <v>28</v>
      </c>
    </row>
    <row r="36" spans="1:18" ht="21.95" customHeight="1" x14ac:dyDescent="0.15">
      <c r="A36" s="15">
        <v>26</v>
      </c>
      <c r="B36" s="33" t="s">
        <v>568</v>
      </c>
      <c r="C36" s="34" t="s">
        <v>594</v>
      </c>
      <c r="D36" s="34" t="s">
        <v>19</v>
      </c>
      <c r="E36" s="20" t="s">
        <v>595</v>
      </c>
      <c r="F36" s="19">
        <v>102.5</v>
      </c>
      <c r="G36" s="19">
        <v>14</v>
      </c>
      <c r="H36" s="54">
        <f t="shared" si="0"/>
        <v>51.25</v>
      </c>
      <c r="I36" s="36">
        <f t="shared" si="1"/>
        <v>25.625</v>
      </c>
      <c r="J36" s="51">
        <v>30.86</v>
      </c>
      <c r="K36" s="51">
        <v>48.1</v>
      </c>
      <c r="L36" s="51">
        <f t="shared" si="2"/>
        <v>78.960000000000008</v>
      </c>
      <c r="M36" s="51">
        <f t="shared" si="3"/>
        <v>39.480000000000004</v>
      </c>
      <c r="N36" s="36">
        <f t="shared" si="4"/>
        <v>65.105000000000004</v>
      </c>
      <c r="O36" s="35">
        <f t="shared" si="7"/>
        <v>15</v>
      </c>
      <c r="P36" s="13"/>
      <c r="Q36" s="55">
        <v>17</v>
      </c>
      <c r="R36" s="55">
        <v>26</v>
      </c>
    </row>
    <row r="37" spans="1:18" ht="21.95" customHeight="1" x14ac:dyDescent="0.15">
      <c r="A37" s="15">
        <v>28</v>
      </c>
      <c r="B37" s="33" t="s">
        <v>568</v>
      </c>
      <c r="C37" s="34" t="s">
        <v>598</v>
      </c>
      <c r="D37" s="34" t="s">
        <v>19</v>
      </c>
      <c r="E37" s="20" t="s">
        <v>599</v>
      </c>
      <c r="F37" s="19">
        <v>96.5</v>
      </c>
      <c r="G37" s="19">
        <v>16</v>
      </c>
      <c r="H37" s="54">
        <f t="shared" si="0"/>
        <v>48.25</v>
      </c>
      <c r="I37" s="36">
        <f t="shared" si="1"/>
        <v>24.125</v>
      </c>
      <c r="J37" s="51">
        <v>31.16</v>
      </c>
      <c r="K37" s="51">
        <v>49.06</v>
      </c>
      <c r="L37" s="51">
        <f t="shared" si="2"/>
        <v>80.22</v>
      </c>
      <c r="M37" s="51">
        <f t="shared" si="3"/>
        <v>40.11</v>
      </c>
      <c r="N37" s="36">
        <f t="shared" si="4"/>
        <v>64.234999999999999</v>
      </c>
      <c r="O37" s="35">
        <f t="shared" si="7"/>
        <v>16</v>
      </c>
      <c r="P37" s="13"/>
      <c r="Q37" s="55">
        <v>27</v>
      </c>
      <c r="R37" s="55">
        <v>32</v>
      </c>
    </row>
    <row r="38" spans="1:18" ht="21.95" customHeight="1" x14ac:dyDescent="0.15">
      <c r="A38" s="15">
        <v>30</v>
      </c>
      <c r="B38" s="33" t="s">
        <v>568</v>
      </c>
      <c r="C38" s="42" t="s">
        <v>602</v>
      </c>
      <c r="D38" s="42" t="s">
        <v>19</v>
      </c>
      <c r="E38" s="44" t="s">
        <v>603</v>
      </c>
      <c r="F38" s="53">
        <v>91</v>
      </c>
      <c r="G38" s="53">
        <v>18</v>
      </c>
      <c r="H38" s="54">
        <f t="shared" si="0"/>
        <v>45.5</v>
      </c>
      <c r="I38" s="36">
        <f t="shared" si="1"/>
        <v>22.75</v>
      </c>
      <c r="J38" s="51">
        <v>27.18</v>
      </c>
      <c r="K38" s="51">
        <v>53.2</v>
      </c>
      <c r="L38" s="51">
        <f t="shared" si="2"/>
        <v>80.38</v>
      </c>
      <c r="M38" s="51">
        <f t="shared" si="3"/>
        <v>40.19</v>
      </c>
      <c r="N38" s="36">
        <f t="shared" si="4"/>
        <v>62.94</v>
      </c>
      <c r="O38" s="35">
        <f t="shared" si="7"/>
        <v>17</v>
      </c>
      <c r="P38" s="13"/>
      <c r="Q38" s="55">
        <v>29</v>
      </c>
      <c r="R38" s="55">
        <v>27</v>
      </c>
    </row>
    <row r="39" spans="1:18" ht="21.95" customHeight="1" x14ac:dyDescent="0.15">
      <c r="A39" s="15">
        <v>34</v>
      </c>
      <c r="B39" s="33" t="s">
        <v>568</v>
      </c>
      <c r="C39" s="34" t="s">
        <v>610</v>
      </c>
      <c r="D39" s="34" t="s">
        <v>120</v>
      </c>
      <c r="E39" s="20" t="s">
        <v>611</v>
      </c>
      <c r="F39" s="19">
        <v>85.5</v>
      </c>
      <c r="G39" s="19">
        <v>22</v>
      </c>
      <c r="H39" s="54">
        <f t="shared" si="0"/>
        <v>42.75</v>
      </c>
      <c r="I39" s="36">
        <f t="shared" si="1"/>
        <v>21.375</v>
      </c>
      <c r="J39" s="51">
        <v>28.32</v>
      </c>
      <c r="K39" s="51">
        <v>53.88</v>
      </c>
      <c r="L39" s="51">
        <f t="shared" si="2"/>
        <v>82.2</v>
      </c>
      <c r="M39" s="51">
        <f t="shared" si="3"/>
        <v>41.1</v>
      </c>
      <c r="N39" s="36">
        <f t="shared" si="4"/>
        <v>62.475000000000001</v>
      </c>
      <c r="O39" s="35">
        <f t="shared" si="7"/>
        <v>18</v>
      </c>
      <c r="P39" s="15" t="s">
        <v>84</v>
      </c>
      <c r="Q39" s="55">
        <v>41</v>
      </c>
      <c r="R39" s="55">
        <v>38</v>
      </c>
    </row>
    <row r="40" spans="1:18" ht="21.95" customHeight="1" x14ac:dyDescent="0.15">
      <c r="A40" s="15">
        <v>29</v>
      </c>
      <c r="B40" s="33" t="s">
        <v>568</v>
      </c>
      <c r="C40" s="34" t="s">
        <v>600</v>
      </c>
      <c r="D40" s="34" t="s">
        <v>120</v>
      </c>
      <c r="E40" s="20" t="s">
        <v>601</v>
      </c>
      <c r="F40" s="19">
        <v>91.5</v>
      </c>
      <c r="G40" s="19">
        <v>17</v>
      </c>
      <c r="H40" s="54">
        <f t="shared" si="0"/>
        <v>45.75</v>
      </c>
      <c r="I40" s="36">
        <f t="shared" si="1"/>
        <v>22.875</v>
      </c>
      <c r="J40" s="51">
        <v>28</v>
      </c>
      <c r="K40" s="51">
        <v>50.5</v>
      </c>
      <c r="L40" s="51">
        <f t="shared" si="2"/>
        <v>78.5</v>
      </c>
      <c r="M40" s="51">
        <f t="shared" si="3"/>
        <v>39.25</v>
      </c>
      <c r="N40" s="36">
        <f t="shared" si="4"/>
        <v>62.125</v>
      </c>
      <c r="O40" s="35">
        <f t="shared" si="7"/>
        <v>19</v>
      </c>
      <c r="P40" s="13"/>
      <c r="Q40" s="55">
        <v>39</v>
      </c>
      <c r="R40" s="55">
        <v>29</v>
      </c>
    </row>
    <row r="41" spans="1:18" ht="21.95" customHeight="1" x14ac:dyDescent="0.15">
      <c r="A41" s="15">
        <v>32</v>
      </c>
      <c r="B41" s="33" t="s">
        <v>568</v>
      </c>
      <c r="C41" s="34" t="s">
        <v>606</v>
      </c>
      <c r="D41" s="34" t="s">
        <v>19</v>
      </c>
      <c r="E41" s="20" t="s">
        <v>607</v>
      </c>
      <c r="F41" s="19">
        <v>89</v>
      </c>
      <c r="G41" s="19">
        <v>20</v>
      </c>
      <c r="H41" s="54">
        <f t="shared" si="0"/>
        <v>44.5</v>
      </c>
      <c r="I41" s="36">
        <f t="shared" si="1"/>
        <v>22.25</v>
      </c>
      <c r="J41" s="51">
        <v>25.16</v>
      </c>
      <c r="K41" s="51">
        <v>47.76</v>
      </c>
      <c r="L41" s="51">
        <f t="shared" si="2"/>
        <v>72.92</v>
      </c>
      <c r="M41" s="51">
        <f t="shared" si="3"/>
        <v>36.46</v>
      </c>
      <c r="N41" s="36">
        <f t="shared" si="4"/>
        <v>58.71</v>
      </c>
      <c r="O41" s="35">
        <f t="shared" si="7"/>
        <v>20</v>
      </c>
      <c r="P41" s="15" t="s">
        <v>84</v>
      </c>
      <c r="Q41" s="55">
        <v>36</v>
      </c>
      <c r="R41" s="55">
        <v>24</v>
      </c>
    </row>
    <row r="42" spans="1:18" ht="21.95" customHeight="1" x14ac:dyDescent="0.15">
      <c r="A42" s="15">
        <v>31</v>
      </c>
      <c r="B42" s="33" t="s">
        <v>568</v>
      </c>
      <c r="C42" s="34" t="s">
        <v>604</v>
      </c>
      <c r="D42" s="34" t="s">
        <v>19</v>
      </c>
      <c r="E42" s="20" t="s">
        <v>605</v>
      </c>
      <c r="F42" s="19">
        <v>90</v>
      </c>
      <c r="G42" s="19">
        <v>19</v>
      </c>
      <c r="H42" s="54">
        <f t="shared" si="0"/>
        <v>45</v>
      </c>
      <c r="I42" s="36">
        <f t="shared" si="1"/>
        <v>22.5</v>
      </c>
      <c r="J42" s="51">
        <v>24.76</v>
      </c>
      <c r="K42" s="51">
        <v>47.2</v>
      </c>
      <c r="L42" s="51">
        <f t="shared" si="2"/>
        <v>71.960000000000008</v>
      </c>
      <c r="M42" s="51">
        <f t="shared" si="3"/>
        <v>35.980000000000004</v>
      </c>
      <c r="N42" s="36">
        <f t="shared" si="4"/>
        <v>58.480000000000004</v>
      </c>
      <c r="O42" s="35">
        <f t="shared" si="7"/>
        <v>21</v>
      </c>
      <c r="P42" s="15" t="s">
        <v>84</v>
      </c>
      <c r="Q42" s="55">
        <v>37</v>
      </c>
      <c r="R42" s="55">
        <v>21</v>
      </c>
    </row>
    <row r="43" spans="1:18" ht="21.95" customHeight="1" x14ac:dyDescent="0.15">
      <c r="A43" s="15">
        <v>33</v>
      </c>
      <c r="B43" s="33" t="s">
        <v>568</v>
      </c>
      <c r="C43" s="34" t="s">
        <v>608</v>
      </c>
      <c r="D43" s="34" t="s">
        <v>19</v>
      </c>
      <c r="E43" s="20" t="s">
        <v>609</v>
      </c>
      <c r="F43" s="19">
        <v>86</v>
      </c>
      <c r="G43" s="19">
        <v>21</v>
      </c>
      <c r="H43" s="54">
        <f t="shared" si="0"/>
        <v>43</v>
      </c>
      <c r="I43" s="36">
        <f t="shared" si="1"/>
        <v>21.5</v>
      </c>
      <c r="J43" s="51">
        <v>24.4</v>
      </c>
      <c r="K43" s="51">
        <v>45.18</v>
      </c>
      <c r="L43" s="51">
        <f t="shared" si="2"/>
        <v>69.58</v>
      </c>
      <c r="M43" s="51">
        <f t="shared" si="3"/>
        <v>34.79</v>
      </c>
      <c r="N43" s="36">
        <f t="shared" si="4"/>
        <v>56.29</v>
      </c>
      <c r="O43" s="35">
        <f t="shared" si="7"/>
        <v>22</v>
      </c>
      <c r="P43" s="15" t="s">
        <v>84</v>
      </c>
      <c r="Q43" s="55">
        <v>18</v>
      </c>
      <c r="R43" s="55">
        <v>30</v>
      </c>
    </row>
    <row r="44" spans="1:18" ht="21.95" customHeight="1" x14ac:dyDescent="0.15">
      <c r="A44" s="15">
        <v>41</v>
      </c>
      <c r="B44" s="33" t="s">
        <v>620</v>
      </c>
      <c r="C44" s="34" t="s">
        <v>621</v>
      </c>
      <c r="D44" s="34" t="s">
        <v>19</v>
      </c>
      <c r="E44" s="20" t="s">
        <v>622</v>
      </c>
      <c r="F44" s="19">
        <v>117</v>
      </c>
      <c r="G44" s="19">
        <v>1</v>
      </c>
      <c r="H44" s="54">
        <f t="shared" si="0"/>
        <v>58.5</v>
      </c>
      <c r="I44" s="36">
        <f t="shared" si="1"/>
        <v>29.25</v>
      </c>
      <c r="J44" s="51">
        <v>22.66</v>
      </c>
      <c r="K44" s="51">
        <v>53.5</v>
      </c>
      <c r="L44" s="51">
        <f t="shared" si="2"/>
        <v>76.16</v>
      </c>
      <c r="M44" s="51">
        <f t="shared" si="3"/>
        <v>38.08</v>
      </c>
      <c r="N44" s="36">
        <f t="shared" si="4"/>
        <v>67.33</v>
      </c>
      <c r="O44" s="35">
        <f>RANK(N44,N$44:N$46)</f>
        <v>1</v>
      </c>
      <c r="P44" s="13"/>
      <c r="Q44" s="55">
        <v>14</v>
      </c>
      <c r="R44" s="55">
        <v>9</v>
      </c>
    </row>
    <row r="45" spans="1:18" ht="21.95" customHeight="1" x14ac:dyDescent="0.15">
      <c r="A45" s="15">
        <v>42</v>
      </c>
      <c r="B45" s="33" t="s">
        <v>620</v>
      </c>
      <c r="C45" s="34" t="s">
        <v>623</v>
      </c>
      <c r="D45" s="34" t="s">
        <v>19</v>
      </c>
      <c r="E45" s="20" t="s">
        <v>624</v>
      </c>
      <c r="F45" s="19">
        <v>112</v>
      </c>
      <c r="G45" s="19">
        <v>2</v>
      </c>
      <c r="H45" s="54">
        <f t="shared" si="0"/>
        <v>56</v>
      </c>
      <c r="I45" s="36">
        <f t="shared" si="1"/>
        <v>28</v>
      </c>
      <c r="J45" s="51">
        <v>27.52</v>
      </c>
      <c r="K45" s="51">
        <v>50.04</v>
      </c>
      <c r="L45" s="51">
        <f t="shared" si="2"/>
        <v>77.56</v>
      </c>
      <c r="M45" s="51">
        <f t="shared" si="3"/>
        <v>38.78</v>
      </c>
      <c r="N45" s="36">
        <f t="shared" si="4"/>
        <v>66.78</v>
      </c>
      <c r="O45" s="35">
        <f>RANK(N45,N$44:N$46)</f>
        <v>2</v>
      </c>
      <c r="P45" s="13"/>
      <c r="Q45" s="55">
        <v>8</v>
      </c>
      <c r="R45" s="55">
        <v>13</v>
      </c>
    </row>
    <row r="46" spans="1:18" ht="21.95" customHeight="1" x14ac:dyDescent="0.15">
      <c r="A46" s="15">
        <v>43</v>
      </c>
      <c r="B46" s="33" t="s">
        <v>620</v>
      </c>
      <c r="C46" s="34" t="s">
        <v>625</v>
      </c>
      <c r="D46" s="34" t="s">
        <v>19</v>
      </c>
      <c r="E46" s="20" t="s">
        <v>626</v>
      </c>
      <c r="F46" s="19">
        <v>86.5</v>
      </c>
      <c r="G46" s="19">
        <v>4</v>
      </c>
      <c r="H46" s="54">
        <f t="shared" si="0"/>
        <v>43.25</v>
      </c>
      <c r="I46" s="36">
        <f t="shared" si="1"/>
        <v>21.625</v>
      </c>
      <c r="J46" s="51">
        <v>24.92</v>
      </c>
      <c r="K46" s="51">
        <v>47.7</v>
      </c>
      <c r="L46" s="51">
        <f t="shared" si="2"/>
        <v>72.62</v>
      </c>
      <c r="M46" s="51">
        <f t="shared" si="3"/>
        <v>36.31</v>
      </c>
      <c r="N46" s="36">
        <f t="shared" si="4"/>
        <v>57.935000000000002</v>
      </c>
      <c r="O46" s="35">
        <f>RANK(N46,N$44:N$46)</f>
        <v>3</v>
      </c>
      <c r="P46" s="15" t="s">
        <v>84</v>
      </c>
      <c r="Q46" s="55">
        <v>11</v>
      </c>
      <c r="R46" s="55">
        <v>15</v>
      </c>
    </row>
  </sheetData>
  <mergeCells count="13">
    <mergeCell ref="C2:C3"/>
    <mergeCell ref="D2:D3"/>
    <mergeCell ref="E2:E3"/>
    <mergeCell ref="N2:N3"/>
    <mergeCell ref="O2:O3"/>
    <mergeCell ref="P2:P3"/>
    <mergeCell ref="A1:R1"/>
    <mergeCell ref="Q2:Q3"/>
    <mergeCell ref="R2:R3"/>
    <mergeCell ref="F2:I2"/>
    <mergeCell ref="J2:M2"/>
    <mergeCell ref="A2:A3"/>
    <mergeCell ref="B2:B3"/>
  </mergeCells>
  <phoneticPr fontId="7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Z55"/>
  <sheetViews>
    <sheetView workbookViewId="0">
      <pane xSplit="4" ySplit="4" topLeftCell="F17" activePane="bottomRight" state="frozen"/>
      <selection pane="topRight" activeCell="E1" sqref="E1"/>
      <selection pane="bottomLeft" activeCell="A5" sqref="A5"/>
      <selection pane="bottomRight" activeCell="A21" sqref="A21:IV21"/>
    </sheetView>
  </sheetViews>
  <sheetFormatPr defaultColWidth="9" defaultRowHeight="14.25" x14ac:dyDescent="0.15"/>
  <cols>
    <col min="1" max="1" width="3.25" style="1" customWidth="1"/>
    <col min="2" max="2" width="9.5" style="1" customWidth="1"/>
    <col min="3" max="3" width="8" style="1" customWidth="1"/>
    <col min="4" max="4" width="3.875" style="1" customWidth="1"/>
    <col min="5" max="5" width="15.875" style="2" hidden="1" customWidth="1"/>
    <col min="6" max="6" width="5.625" style="1" customWidth="1"/>
    <col min="7" max="7" width="3.75" style="1" customWidth="1"/>
    <col min="8" max="8" width="5.625" style="1" customWidth="1"/>
    <col min="9" max="11" width="5.625" style="3" customWidth="1"/>
    <col min="12" max="12" width="6.25" style="3" customWidth="1"/>
    <col min="13" max="14" width="6.625" style="3" customWidth="1"/>
    <col min="15" max="15" width="6" style="3" customWidth="1"/>
    <col min="16" max="16" width="6.875" style="3" customWidth="1"/>
    <col min="17" max="18" width="5.625" style="3" customWidth="1"/>
    <col min="19" max="19" width="6.5" style="2" customWidth="1"/>
    <col min="20" max="20" width="5.625" style="3" customWidth="1"/>
    <col min="21" max="21" width="7.25" style="2" customWidth="1"/>
    <col min="22" max="22" width="4.375" style="2" customWidth="1"/>
    <col min="23" max="23" width="10.375" style="4" hidden="1" customWidth="1"/>
    <col min="24" max="24" width="9.5" style="5" customWidth="1"/>
    <col min="25" max="25" width="6.625" style="21" customWidth="1"/>
    <col min="26" max="26" width="4.75" style="21" customWidth="1"/>
  </cols>
  <sheetData>
    <row r="1" spans="1:26" ht="25.5" x14ac:dyDescent="0.15">
      <c r="A1" s="84" t="s">
        <v>929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18" customHeight="1" x14ac:dyDescent="0.15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9" t="s">
        <v>6</v>
      </c>
      <c r="G2" s="89"/>
      <c r="H2" s="89"/>
      <c r="I2" s="89"/>
      <c r="J2" s="92" t="s">
        <v>446</v>
      </c>
      <c r="K2" s="92"/>
      <c r="L2" s="92"/>
      <c r="M2" s="92"/>
      <c r="N2" s="92"/>
      <c r="O2" s="92"/>
      <c r="P2" s="92"/>
      <c r="Q2" s="92"/>
      <c r="R2" s="92"/>
      <c r="S2" s="92"/>
      <c r="T2" s="92"/>
      <c r="U2" s="83" t="s">
        <v>8</v>
      </c>
      <c r="V2" s="83" t="s">
        <v>9</v>
      </c>
      <c r="W2" s="83" t="s">
        <v>10</v>
      </c>
      <c r="X2" s="83" t="s">
        <v>11</v>
      </c>
      <c r="Y2" s="83" t="s">
        <v>971</v>
      </c>
      <c r="Z2" s="93" t="s">
        <v>972</v>
      </c>
    </row>
    <row r="3" spans="1:26" ht="17.25" customHeight="1" x14ac:dyDescent="0.15">
      <c r="A3" s="82"/>
      <c r="B3" s="82"/>
      <c r="C3" s="82"/>
      <c r="D3" s="82"/>
      <c r="E3" s="82"/>
      <c r="F3" s="82" t="s">
        <v>13</v>
      </c>
      <c r="G3" s="82" t="s">
        <v>9</v>
      </c>
      <c r="H3" s="82" t="s">
        <v>14</v>
      </c>
      <c r="I3" s="82" t="s">
        <v>15</v>
      </c>
      <c r="J3" s="92" t="s">
        <v>973</v>
      </c>
      <c r="K3" s="92"/>
      <c r="L3" s="97" t="s">
        <v>986</v>
      </c>
      <c r="M3" s="97"/>
      <c r="N3" s="92" t="s">
        <v>974</v>
      </c>
      <c r="O3" s="92"/>
      <c r="P3" s="92"/>
      <c r="Q3" s="92"/>
      <c r="R3" s="92"/>
      <c r="S3" s="92" t="s">
        <v>975</v>
      </c>
      <c r="T3" s="96" t="s">
        <v>976</v>
      </c>
      <c r="U3" s="83"/>
      <c r="V3" s="83"/>
      <c r="W3" s="83"/>
      <c r="X3" s="83"/>
      <c r="Y3" s="83"/>
      <c r="Z3" s="93"/>
    </row>
    <row r="4" spans="1:26" ht="38.1" customHeight="1" x14ac:dyDescent="0.15">
      <c r="A4" s="82"/>
      <c r="B4" s="82"/>
      <c r="C4" s="82"/>
      <c r="D4" s="82"/>
      <c r="E4" s="82"/>
      <c r="F4" s="82"/>
      <c r="G4" s="82"/>
      <c r="H4" s="82"/>
      <c r="I4" s="82"/>
      <c r="J4" s="20" t="s">
        <v>977</v>
      </c>
      <c r="K4" s="20" t="s">
        <v>978</v>
      </c>
      <c r="L4" s="20" t="s">
        <v>979</v>
      </c>
      <c r="M4" s="20" t="s">
        <v>978</v>
      </c>
      <c r="N4" s="20" t="s">
        <v>980</v>
      </c>
      <c r="O4" s="20" t="s">
        <v>981</v>
      </c>
      <c r="P4" s="20" t="s">
        <v>982</v>
      </c>
      <c r="Q4" s="20" t="s">
        <v>987</v>
      </c>
      <c r="R4" s="20" t="s">
        <v>978</v>
      </c>
      <c r="S4" s="92"/>
      <c r="T4" s="96"/>
      <c r="U4" s="83"/>
      <c r="V4" s="83"/>
      <c r="W4" s="83"/>
      <c r="X4" s="83"/>
      <c r="Y4" s="83"/>
      <c r="Z4" s="93"/>
    </row>
    <row r="5" spans="1:26" ht="24.95" customHeight="1" x14ac:dyDescent="0.15">
      <c r="A5" s="65">
        <v>4</v>
      </c>
      <c r="B5" s="66" t="s">
        <v>627</v>
      </c>
      <c r="C5" s="50" t="s">
        <v>634</v>
      </c>
      <c r="D5" s="50" t="s">
        <v>120</v>
      </c>
      <c r="E5" s="67" t="s">
        <v>635</v>
      </c>
      <c r="F5" s="50">
        <v>127.5</v>
      </c>
      <c r="G5" s="50">
        <v>4</v>
      </c>
      <c r="H5" s="54">
        <f t="shared" ref="H5:H36" si="0">F5/2</f>
        <v>63.75</v>
      </c>
      <c r="I5" s="36">
        <f t="shared" ref="I5:I36" si="1">H5*0.5</f>
        <v>31.875</v>
      </c>
      <c r="J5" s="35">
        <v>12.19</v>
      </c>
      <c r="K5" s="41">
        <f t="shared" ref="K5:K36" si="2">J5*(100/15)*0.3</f>
        <v>24.38</v>
      </c>
      <c r="L5" s="41">
        <v>85.72</v>
      </c>
      <c r="M5" s="41">
        <f t="shared" ref="M5:M36" si="3">L5*0.3</f>
        <v>25.715999999999998</v>
      </c>
      <c r="N5" s="41">
        <v>9.6</v>
      </c>
      <c r="O5" s="41">
        <v>2.2999999999999998</v>
      </c>
      <c r="P5" s="41">
        <f>O5*(2.24/2.13)</f>
        <v>2.4187793427230049</v>
      </c>
      <c r="Q5" s="41">
        <f>N5+P5</f>
        <v>12.018779342723004</v>
      </c>
      <c r="R5" s="41">
        <f t="shared" ref="R5:R36" si="4">Q5*(100/15)*0.4</f>
        <v>32.050078247261347</v>
      </c>
      <c r="S5" s="41">
        <f t="shared" ref="S5:S36" si="5">K5+M5+R5</f>
        <v>82.146078247261343</v>
      </c>
      <c r="T5" s="41">
        <f t="shared" ref="T5:T36" si="6">S5*0.5</f>
        <v>41.073039123630672</v>
      </c>
      <c r="U5" s="41">
        <f t="shared" ref="U5:U36" si="7">I5+T5</f>
        <v>72.948039123630679</v>
      </c>
      <c r="V5" s="35">
        <f t="shared" ref="V5:V16" si="8">RANK(U5,U$5:U$16)</f>
        <v>1</v>
      </c>
      <c r="W5" s="50">
        <v>15270501313</v>
      </c>
      <c r="X5" s="70"/>
      <c r="Y5" s="68">
        <v>39</v>
      </c>
      <c r="Z5" s="68">
        <v>45</v>
      </c>
    </row>
    <row r="6" spans="1:26" ht="24.95" customHeight="1" x14ac:dyDescent="0.15">
      <c r="A6" s="65">
        <v>6</v>
      </c>
      <c r="B6" s="66" t="s">
        <v>627</v>
      </c>
      <c r="C6" s="50" t="s">
        <v>638</v>
      </c>
      <c r="D6" s="50" t="s">
        <v>120</v>
      </c>
      <c r="E6" s="67" t="s">
        <v>639</v>
      </c>
      <c r="F6" s="50">
        <v>117.5</v>
      </c>
      <c r="G6" s="50">
        <v>5</v>
      </c>
      <c r="H6" s="54">
        <f t="shared" si="0"/>
        <v>58.75</v>
      </c>
      <c r="I6" s="36">
        <f t="shared" si="1"/>
        <v>29.375</v>
      </c>
      <c r="J6" s="35">
        <v>11.79</v>
      </c>
      <c r="K6" s="41">
        <f t="shared" si="2"/>
        <v>23.58</v>
      </c>
      <c r="L6" s="41">
        <v>81.48</v>
      </c>
      <c r="M6" s="41">
        <f t="shared" si="3"/>
        <v>24.443999999999999</v>
      </c>
      <c r="N6" s="41">
        <v>11</v>
      </c>
      <c r="O6" s="41">
        <v>3.2</v>
      </c>
      <c r="P6" s="41"/>
      <c r="Q6" s="41">
        <f>N6+O6</f>
        <v>14.2</v>
      </c>
      <c r="R6" s="41">
        <f t="shared" si="4"/>
        <v>37.866666666666667</v>
      </c>
      <c r="S6" s="41">
        <f t="shared" si="5"/>
        <v>85.890666666666675</v>
      </c>
      <c r="T6" s="41">
        <f t="shared" si="6"/>
        <v>42.945333333333338</v>
      </c>
      <c r="U6" s="41">
        <f t="shared" si="7"/>
        <v>72.320333333333338</v>
      </c>
      <c r="V6" s="35">
        <f t="shared" si="8"/>
        <v>2</v>
      </c>
      <c r="W6" s="50">
        <v>18159740691</v>
      </c>
      <c r="X6" s="70"/>
      <c r="Y6" s="68">
        <v>47</v>
      </c>
      <c r="Z6" s="68">
        <v>25</v>
      </c>
    </row>
    <row r="7" spans="1:26" ht="24.95" customHeight="1" x14ac:dyDescent="0.15">
      <c r="A7" s="65">
        <v>1</v>
      </c>
      <c r="B7" s="66" t="s">
        <v>627</v>
      </c>
      <c r="C7" s="50" t="s">
        <v>628</v>
      </c>
      <c r="D7" s="50" t="s">
        <v>120</v>
      </c>
      <c r="E7" s="67" t="s">
        <v>629</v>
      </c>
      <c r="F7" s="50">
        <v>137</v>
      </c>
      <c r="G7" s="50">
        <v>1</v>
      </c>
      <c r="H7" s="54">
        <f t="shared" si="0"/>
        <v>68.5</v>
      </c>
      <c r="I7" s="36">
        <f t="shared" si="1"/>
        <v>34.25</v>
      </c>
      <c r="J7" s="35">
        <v>15</v>
      </c>
      <c r="K7" s="41">
        <f t="shared" si="2"/>
        <v>30</v>
      </c>
      <c r="L7" s="41">
        <v>77.08</v>
      </c>
      <c r="M7" s="41">
        <f t="shared" si="3"/>
        <v>23.123999999999999</v>
      </c>
      <c r="N7" s="41">
        <v>4.9000000000000004</v>
      </c>
      <c r="O7" s="41">
        <v>2.5</v>
      </c>
      <c r="P7" s="41"/>
      <c r="Q7" s="41">
        <f>N7+O7</f>
        <v>7.4</v>
      </c>
      <c r="R7" s="41">
        <f t="shared" si="4"/>
        <v>19.733333333333334</v>
      </c>
      <c r="S7" s="41">
        <f t="shared" si="5"/>
        <v>72.85733333333333</v>
      </c>
      <c r="T7" s="41">
        <f t="shared" si="6"/>
        <v>36.428666666666665</v>
      </c>
      <c r="U7" s="41">
        <f t="shared" si="7"/>
        <v>70.678666666666658</v>
      </c>
      <c r="V7" s="35">
        <f t="shared" si="8"/>
        <v>3</v>
      </c>
      <c r="W7" s="50">
        <v>15779152716</v>
      </c>
      <c r="X7" s="70"/>
      <c r="Y7" s="68">
        <v>3</v>
      </c>
      <c r="Z7" s="68">
        <v>2</v>
      </c>
    </row>
    <row r="8" spans="1:26" ht="24.95" customHeight="1" x14ac:dyDescent="0.15">
      <c r="A8" s="65">
        <v>7</v>
      </c>
      <c r="B8" s="66" t="s">
        <v>627</v>
      </c>
      <c r="C8" s="50" t="s">
        <v>640</v>
      </c>
      <c r="D8" s="50" t="s">
        <v>120</v>
      </c>
      <c r="E8" s="67" t="s">
        <v>641</v>
      </c>
      <c r="F8" s="50">
        <v>116.5</v>
      </c>
      <c r="G8" s="50">
        <v>7</v>
      </c>
      <c r="H8" s="54">
        <f t="shared" si="0"/>
        <v>58.25</v>
      </c>
      <c r="I8" s="36">
        <f t="shared" si="1"/>
        <v>29.125</v>
      </c>
      <c r="J8" s="35">
        <v>11</v>
      </c>
      <c r="K8" s="41">
        <f t="shared" si="2"/>
        <v>22.000000000000004</v>
      </c>
      <c r="L8" s="41">
        <v>81.48</v>
      </c>
      <c r="M8" s="41">
        <f t="shared" si="3"/>
        <v>24.443999999999999</v>
      </c>
      <c r="N8" s="41">
        <v>10.8</v>
      </c>
      <c r="O8" s="41">
        <v>2.5</v>
      </c>
      <c r="P8" s="41">
        <f>O8*(2.24/2.13)</f>
        <v>2.6291079812206575</v>
      </c>
      <c r="Q8" s="41">
        <f>N8+P8</f>
        <v>13.429107981220659</v>
      </c>
      <c r="R8" s="41">
        <f t="shared" si="4"/>
        <v>35.810954616588425</v>
      </c>
      <c r="S8" s="41">
        <f t="shared" si="5"/>
        <v>82.254954616588435</v>
      </c>
      <c r="T8" s="41">
        <f t="shared" si="6"/>
        <v>41.127477308294218</v>
      </c>
      <c r="U8" s="41">
        <f t="shared" si="7"/>
        <v>70.252477308294218</v>
      </c>
      <c r="V8" s="35">
        <f t="shared" si="8"/>
        <v>4</v>
      </c>
      <c r="W8" s="50">
        <v>18279711770</v>
      </c>
      <c r="X8" s="70"/>
      <c r="Y8" s="68">
        <v>20</v>
      </c>
      <c r="Z8" s="68">
        <v>28</v>
      </c>
    </row>
    <row r="9" spans="1:26" ht="24.95" customHeight="1" x14ac:dyDescent="0.15">
      <c r="A9" s="65">
        <v>2</v>
      </c>
      <c r="B9" s="66" t="s">
        <v>627</v>
      </c>
      <c r="C9" s="50" t="s">
        <v>630</v>
      </c>
      <c r="D9" s="50" t="s">
        <v>120</v>
      </c>
      <c r="E9" s="67" t="s">
        <v>631</v>
      </c>
      <c r="F9" s="50">
        <v>132.5</v>
      </c>
      <c r="G9" s="50">
        <v>2</v>
      </c>
      <c r="H9" s="54">
        <f t="shared" si="0"/>
        <v>66.25</v>
      </c>
      <c r="I9" s="36">
        <f t="shared" si="1"/>
        <v>33.125</v>
      </c>
      <c r="J9" s="35">
        <v>10.6</v>
      </c>
      <c r="K9" s="41">
        <f t="shared" si="2"/>
        <v>21.2</v>
      </c>
      <c r="L9" s="41">
        <v>65.72</v>
      </c>
      <c r="M9" s="41">
        <f t="shared" si="3"/>
        <v>19.715999999999998</v>
      </c>
      <c r="N9" s="41">
        <v>9.6</v>
      </c>
      <c r="O9" s="41">
        <v>2.6</v>
      </c>
      <c r="P9" s="41"/>
      <c r="Q9" s="41">
        <f>N9+O9</f>
        <v>12.2</v>
      </c>
      <c r="R9" s="41">
        <f t="shared" si="4"/>
        <v>32.533333333333331</v>
      </c>
      <c r="S9" s="41">
        <f t="shared" si="5"/>
        <v>73.449333333333328</v>
      </c>
      <c r="T9" s="41">
        <f t="shared" si="6"/>
        <v>36.724666666666664</v>
      </c>
      <c r="U9" s="41">
        <f t="shared" si="7"/>
        <v>69.849666666666664</v>
      </c>
      <c r="V9" s="35">
        <f t="shared" si="8"/>
        <v>5</v>
      </c>
      <c r="W9" s="50">
        <v>18707009127</v>
      </c>
      <c r="X9" s="70"/>
      <c r="Y9" s="68">
        <v>21</v>
      </c>
      <c r="Z9" s="68">
        <v>12</v>
      </c>
    </row>
    <row r="10" spans="1:26" ht="24.95" customHeight="1" x14ac:dyDescent="0.15">
      <c r="A10" s="65">
        <v>3</v>
      </c>
      <c r="B10" s="66" t="s">
        <v>627</v>
      </c>
      <c r="C10" s="50" t="s">
        <v>632</v>
      </c>
      <c r="D10" s="50" t="s">
        <v>120</v>
      </c>
      <c r="E10" s="67" t="s">
        <v>633</v>
      </c>
      <c r="F10" s="50">
        <v>128.5</v>
      </c>
      <c r="G10" s="50">
        <v>3</v>
      </c>
      <c r="H10" s="54">
        <f t="shared" si="0"/>
        <v>64.25</v>
      </c>
      <c r="I10" s="36">
        <f t="shared" si="1"/>
        <v>32.125</v>
      </c>
      <c r="J10" s="35">
        <v>10.6</v>
      </c>
      <c r="K10" s="41">
        <f t="shared" si="2"/>
        <v>21.2</v>
      </c>
      <c r="L10" s="41">
        <v>67.08</v>
      </c>
      <c r="M10" s="41">
        <f t="shared" si="3"/>
        <v>20.123999999999999</v>
      </c>
      <c r="N10" s="41">
        <v>10.199999999999999</v>
      </c>
      <c r="O10" s="41">
        <v>2</v>
      </c>
      <c r="P10" s="41">
        <f>O10*(2.24/2.13)</f>
        <v>2.103286384976526</v>
      </c>
      <c r="Q10" s="41">
        <f>N10+P10</f>
        <v>12.303286384976525</v>
      </c>
      <c r="R10" s="41">
        <f t="shared" si="4"/>
        <v>32.808763693270741</v>
      </c>
      <c r="S10" s="41">
        <f t="shared" si="5"/>
        <v>74.132763693270732</v>
      </c>
      <c r="T10" s="41">
        <f t="shared" si="6"/>
        <v>37.066381846635366</v>
      </c>
      <c r="U10" s="41">
        <f t="shared" si="7"/>
        <v>69.191381846635366</v>
      </c>
      <c r="V10" s="35">
        <f t="shared" si="8"/>
        <v>6</v>
      </c>
      <c r="W10" s="50">
        <v>15607909712</v>
      </c>
      <c r="X10" s="70"/>
      <c r="Y10" s="68">
        <v>43</v>
      </c>
      <c r="Z10" s="68">
        <v>35</v>
      </c>
    </row>
    <row r="11" spans="1:26" ht="24.95" customHeight="1" x14ac:dyDescent="0.15">
      <c r="A11" s="65">
        <v>5</v>
      </c>
      <c r="B11" s="66" t="s">
        <v>627</v>
      </c>
      <c r="C11" s="50" t="s">
        <v>636</v>
      </c>
      <c r="D11" s="50" t="s">
        <v>120</v>
      </c>
      <c r="E11" s="67" t="s">
        <v>637</v>
      </c>
      <c r="F11" s="50">
        <v>117.5</v>
      </c>
      <c r="G11" s="50">
        <v>5</v>
      </c>
      <c r="H11" s="54">
        <f t="shared" si="0"/>
        <v>58.75</v>
      </c>
      <c r="I11" s="36">
        <f t="shared" si="1"/>
        <v>29.375</v>
      </c>
      <c r="J11" s="35">
        <v>9.4</v>
      </c>
      <c r="K11" s="41">
        <f t="shared" si="2"/>
        <v>18.8</v>
      </c>
      <c r="L11" s="41">
        <v>78.52</v>
      </c>
      <c r="M11" s="41">
        <f t="shared" si="3"/>
        <v>23.555999999999997</v>
      </c>
      <c r="N11" s="41">
        <v>10</v>
      </c>
      <c r="O11" s="41">
        <v>2.2000000000000002</v>
      </c>
      <c r="P11" s="41">
        <f>O11*(2.24/2.13)</f>
        <v>2.3136150234741786</v>
      </c>
      <c r="Q11" s="41">
        <f>N11+P11</f>
        <v>12.313615023474178</v>
      </c>
      <c r="R11" s="41">
        <f t="shared" si="4"/>
        <v>32.836306729264479</v>
      </c>
      <c r="S11" s="41">
        <f t="shared" si="5"/>
        <v>75.192306729264473</v>
      </c>
      <c r="T11" s="41">
        <f t="shared" si="6"/>
        <v>37.596153364632237</v>
      </c>
      <c r="U11" s="41">
        <f t="shared" si="7"/>
        <v>66.971153364632244</v>
      </c>
      <c r="V11" s="35">
        <f t="shared" si="8"/>
        <v>7</v>
      </c>
      <c r="W11" s="50">
        <v>18170738179</v>
      </c>
      <c r="X11" s="70"/>
      <c r="Y11" s="68">
        <v>52</v>
      </c>
      <c r="Z11" s="68">
        <v>33</v>
      </c>
    </row>
    <row r="12" spans="1:26" ht="24.95" customHeight="1" x14ac:dyDescent="0.15">
      <c r="A12" s="65">
        <v>11</v>
      </c>
      <c r="B12" s="66" t="s">
        <v>627</v>
      </c>
      <c r="C12" s="50" t="s">
        <v>648</v>
      </c>
      <c r="D12" s="50" t="s">
        <v>120</v>
      </c>
      <c r="E12" s="67" t="s">
        <v>649</v>
      </c>
      <c r="F12" s="50">
        <v>100.5</v>
      </c>
      <c r="G12" s="50">
        <v>11</v>
      </c>
      <c r="H12" s="54">
        <f t="shared" si="0"/>
        <v>50.25</v>
      </c>
      <c r="I12" s="36">
        <f t="shared" si="1"/>
        <v>25.125</v>
      </c>
      <c r="J12" s="35">
        <v>10.6</v>
      </c>
      <c r="K12" s="41">
        <f t="shared" si="2"/>
        <v>21.2</v>
      </c>
      <c r="L12" s="41">
        <v>71.319999999999993</v>
      </c>
      <c r="M12" s="41">
        <f t="shared" si="3"/>
        <v>21.395999999999997</v>
      </c>
      <c r="N12" s="41">
        <v>11</v>
      </c>
      <c r="O12" s="41">
        <v>3.6</v>
      </c>
      <c r="P12" s="41"/>
      <c r="Q12" s="41">
        <f>N12+O12</f>
        <v>14.6</v>
      </c>
      <c r="R12" s="41">
        <f t="shared" si="4"/>
        <v>38.933333333333337</v>
      </c>
      <c r="S12" s="41">
        <f t="shared" si="5"/>
        <v>81.529333333333341</v>
      </c>
      <c r="T12" s="41">
        <f t="shared" si="6"/>
        <v>40.76466666666667</v>
      </c>
      <c r="U12" s="41">
        <f t="shared" si="7"/>
        <v>65.88966666666667</v>
      </c>
      <c r="V12" s="35">
        <f t="shared" si="8"/>
        <v>8</v>
      </c>
      <c r="W12" s="50">
        <v>18270895503</v>
      </c>
      <c r="X12" s="70"/>
      <c r="Y12" s="68">
        <v>9</v>
      </c>
      <c r="Z12" s="68">
        <v>34</v>
      </c>
    </row>
    <row r="13" spans="1:26" ht="24.95" customHeight="1" x14ac:dyDescent="0.15">
      <c r="A13" s="65">
        <v>12</v>
      </c>
      <c r="B13" s="66" t="s">
        <v>627</v>
      </c>
      <c r="C13" s="50" t="s">
        <v>650</v>
      </c>
      <c r="D13" s="78" t="s">
        <v>120</v>
      </c>
      <c r="E13" s="67" t="s">
        <v>651</v>
      </c>
      <c r="F13" s="50">
        <v>99</v>
      </c>
      <c r="G13" s="50">
        <v>15</v>
      </c>
      <c r="H13" s="54">
        <f t="shared" si="0"/>
        <v>49.5</v>
      </c>
      <c r="I13" s="36">
        <f t="shared" si="1"/>
        <v>24.75</v>
      </c>
      <c r="J13" s="35">
        <v>9</v>
      </c>
      <c r="K13" s="41">
        <f t="shared" si="2"/>
        <v>18</v>
      </c>
      <c r="L13" s="41">
        <v>67.08</v>
      </c>
      <c r="M13" s="41">
        <f t="shared" si="3"/>
        <v>20.123999999999999</v>
      </c>
      <c r="N13" s="41">
        <v>8.4</v>
      </c>
      <c r="O13" s="41">
        <v>3</v>
      </c>
      <c r="P13" s="41">
        <f>O13*(2.24/2.33)</f>
        <v>2.8841201716738203</v>
      </c>
      <c r="Q13" s="41">
        <f>N13+P13</f>
        <v>11.28412017167382</v>
      </c>
      <c r="R13" s="41">
        <f t="shared" si="4"/>
        <v>30.090987124463524</v>
      </c>
      <c r="S13" s="41">
        <f t="shared" si="5"/>
        <v>68.214987124463519</v>
      </c>
      <c r="T13" s="41">
        <f t="shared" si="6"/>
        <v>34.10749356223176</v>
      </c>
      <c r="U13" s="41">
        <f t="shared" si="7"/>
        <v>58.85749356223176</v>
      </c>
      <c r="V13" s="35">
        <f t="shared" si="8"/>
        <v>9</v>
      </c>
      <c r="W13" s="50">
        <v>18370799728</v>
      </c>
      <c r="X13" s="50" t="s">
        <v>84</v>
      </c>
      <c r="Y13" s="68">
        <v>11</v>
      </c>
      <c r="Z13" s="68">
        <v>27</v>
      </c>
    </row>
    <row r="14" spans="1:26" ht="24.95" customHeight="1" x14ac:dyDescent="0.15">
      <c r="A14" s="65">
        <v>10</v>
      </c>
      <c r="B14" s="66" t="s">
        <v>627</v>
      </c>
      <c r="C14" s="50" t="s">
        <v>646</v>
      </c>
      <c r="D14" s="50" t="s">
        <v>120</v>
      </c>
      <c r="E14" s="67" t="s">
        <v>647</v>
      </c>
      <c r="F14" s="50">
        <v>103</v>
      </c>
      <c r="G14" s="50">
        <v>10</v>
      </c>
      <c r="H14" s="54">
        <f t="shared" si="0"/>
        <v>51.5</v>
      </c>
      <c r="I14" s="36">
        <f t="shared" si="1"/>
        <v>25.75</v>
      </c>
      <c r="J14" s="35">
        <v>8.6</v>
      </c>
      <c r="K14" s="41">
        <f t="shared" si="2"/>
        <v>17.2</v>
      </c>
      <c r="L14" s="41">
        <v>60</v>
      </c>
      <c r="M14" s="41">
        <f t="shared" si="3"/>
        <v>18</v>
      </c>
      <c r="N14" s="41">
        <v>9</v>
      </c>
      <c r="O14" s="41">
        <v>2.2999999999999998</v>
      </c>
      <c r="P14" s="41">
        <f>O14*(2.24/2.13)</f>
        <v>2.4187793427230049</v>
      </c>
      <c r="Q14" s="41">
        <f>N14+P14</f>
        <v>11.418779342723004</v>
      </c>
      <c r="R14" s="41">
        <f t="shared" si="4"/>
        <v>30.450078247261349</v>
      </c>
      <c r="S14" s="41">
        <f t="shared" si="5"/>
        <v>65.650078247261348</v>
      </c>
      <c r="T14" s="41">
        <f t="shared" si="6"/>
        <v>32.825039123630674</v>
      </c>
      <c r="U14" s="41">
        <f t="shared" si="7"/>
        <v>58.575039123630674</v>
      </c>
      <c r="V14" s="35">
        <f t="shared" si="8"/>
        <v>10</v>
      </c>
      <c r="W14" s="50">
        <v>15070709677</v>
      </c>
      <c r="X14" s="70"/>
      <c r="Y14" s="68">
        <v>29</v>
      </c>
      <c r="Z14" s="68">
        <v>46</v>
      </c>
    </row>
    <row r="15" spans="1:26" ht="24.95" customHeight="1" x14ac:dyDescent="0.15">
      <c r="A15" s="65">
        <v>8</v>
      </c>
      <c r="B15" s="66" t="s">
        <v>627</v>
      </c>
      <c r="C15" s="50" t="s">
        <v>642</v>
      </c>
      <c r="D15" s="50" t="s">
        <v>120</v>
      </c>
      <c r="E15" s="67" t="s">
        <v>643</v>
      </c>
      <c r="F15" s="50">
        <v>111</v>
      </c>
      <c r="G15" s="50">
        <v>8</v>
      </c>
      <c r="H15" s="54">
        <f t="shared" si="0"/>
        <v>55.5</v>
      </c>
      <c r="I15" s="36">
        <f t="shared" si="1"/>
        <v>27.75</v>
      </c>
      <c r="J15" s="35">
        <v>11.39</v>
      </c>
      <c r="K15" s="41">
        <f t="shared" si="2"/>
        <v>22.78</v>
      </c>
      <c r="L15" s="41">
        <v>68.52</v>
      </c>
      <c r="M15" s="41">
        <f t="shared" si="3"/>
        <v>20.555999999999997</v>
      </c>
      <c r="N15" s="41">
        <v>0</v>
      </c>
      <c r="O15" s="41">
        <v>0.8</v>
      </c>
      <c r="P15" s="41">
        <f>O15*(2.24/2.13)</f>
        <v>0.84131455399061039</v>
      </c>
      <c r="Q15" s="41">
        <f>N15+P15</f>
        <v>0.84131455399061039</v>
      </c>
      <c r="R15" s="41">
        <f t="shared" si="4"/>
        <v>2.2435054773082945</v>
      </c>
      <c r="S15" s="41">
        <f t="shared" si="5"/>
        <v>45.579505477308295</v>
      </c>
      <c r="T15" s="41">
        <f t="shared" si="6"/>
        <v>22.789752738654148</v>
      </c>
      <c r="U15" s="41">
        <f t="shared" si="7"/>
        <v>50.539752738654144</v>
      </c>
      <c r="V15" s="35">
        <f t="shared" si="8"/>
        <v>11</v>
      </c>
      <c r="W15" s="50">
        <v>15170282184</v>
      </c>
      <c r="X15" s="70"/>
      <c r="Y15" s="68">
        <v>27</v>
      </c>
      <c r="Z15" s="68">
        <v>37</v>
      </c>
    </row>
    <row r="16" spans="1:26" ht="24.95" customHeight="1" x14ac:dyDescent="0.15">
      <c r="A16" s="65">
        <v>9</v>
      </c>
      <c r="B16" s="66" t="s">
        <v>627</v>
      </c>
      <c r="C16" s="50" t="s">
        <v>644</v>
      </c>
      <c r="D16" s="50" t="s">
        <v>120</v>
      </c>
      <c r="E16" s="67" t="s">
        <v>645</v>
      </c>
      <c r="F16" s="50">
        <v>107.5</v>
      </c>
      <c r="G16" s="50">
        <v>9</v>
      </c>
      <c r="H16" s="54">
        <f t="shared" si="0"/>
        <v>53.75</v>
      </c>
      <c r="I16" s="36">
        <f t="shared" si="1"/>
        <v>26.875</v>
      </c>
      <c r="J16" s="35"/>
      <c r="K16" s="41">
        <f t="shared" si="2"/>
        <v>0</v>
      </c>
      <c r="L16" s="41"/>
      <c r="M16" s="41">
        <f t="shared" si="3"/>
        <v>0</v>
      </c>
      <c r="N16" s="41"/>
      <c r="O16" s="41"/>
      <c r="P16" s="41"/>
      <c r="Q16" s="41">
        <f>N16+O16</f>
        <v>0</v>
      </c>
      <c r="R16" s="41">
        <f t="shared" si="4"/>
        <v>0</v>
      </c>
      <c r="S16" s="41">
        <f t="shared" si="5"/>
        <v>0</v>
      </c>
      <c r="T16" s="41">
        <f t="shared" si="6"/>
        <v>0</v>
      </c>
      <c r="U16" s="41">
        <f t="shared" si="7"/>
        <v>26.875</v>
      </c>
      <c r="V16" s="35">
        <f t="shared" si="8"/>
        <v>12</v>
      </c>
      <c r="W16" s="50">
        <v>15387856398</v>
      </c>
      <c r="X16" s="70" t="s">
        <v>984</v>
      </c>
      <c r="Y16" s="68"/>
      <c r="Z16" s="68"/>
    </row>
    <row r="17" spans="1:26" ht="24.95" customHeight="1" x14ac:dyDescent="0.15">
      <c r="A17" s="65">
        <v>4</v>
      </c>
      <c r="B17" s="66" t="s">
        <v>710</v>
      </c>
      <c r="C17" s="75" t="s">
        <v>723</v>
      </c>
      <c r="D17" s="75" t="s">
        <v>120</v>
      </c>
      <c r="E17" s="75" t="s">
        <v>724</v>
      </c>
      <c r="F17" s="75" t="s">
        <v>725</v>
      </c>
      <c r="G17" s="75" t="s">
        <v>466</v>
      </c>
      <c r="H17" s="54">
        <f t="shared" si="0"/>
        <v>43.25</v>
      </c>
      <c r="I17" s="36">
        <f t="shared" si="1"/>
        <v>21.625</v>
      </c>
      <c r="J17" s="35">
        <v>10.199999999999999</v>
      </c>
      <c r="K17" s="41">
        <f t="shared" si="2"/>
        <v>20.399999999999999</v>
      </c>
      <c r="L17" s="41">
        <v>74.28</v>
      </c>
      <c r="M17" s="41">
        <f t="shared" si="3"/>
        <v>22.283999999999999</v>
      </c>
      <c r="N17" s="41">
        <v>9.8000000000000007</v>
      </c>
      <c r="O17" s="41">
        <v>3.6</v>
      </c>
      <c r="P17" s="41"/>
      <c r="Q17" s="41">
        <f>N17+O17</f>
        <v>13.4</v>
      </c>
      <c r="R17" s="41">
        <f t="shared" si="4"/>
        <v>35.733333333333341</v>
      </c>
      <c r="S17" s="41">
        <f t="shared" si="5"/>
        <v>78.417333333333346</v>
      </c>
      <c r="T17" s="41">
        <f t="shared" si="6"/>
        <v>39.208666666666673</v>
      </c>
      <c r="U17" s="41">
        <f t="shared" si="7"/>
        <v>60.833666666666673</v>
      </c>
      <c r="V17" s="35">
        <f t="shared" ref="V17:V28" si="9">RANK(U17,U$17:U$28)</f>
        <v>1</v>
      </c>
      <c r="W17" s="75" t="s">
        <v>726</v>
      </c>
      <c r="X17" s="68"/>
      <c r="Y17" s="68">
        <v>22</v>
      </c>
      <c r="Z17" s="68">
        <v>40</v>
      </c>
    </row>
    <row r="18" spans="1:26" ht="24.95" customHeight="1" x14ac:dyDescent="0.15">
      <c r="A18" s="65">
        <v>1</v>
      </c>
      <c r="B18" s="66" t="s">
        <v>710</v>
      </c>
      <c r="C18" s="75" t="s">
        <v>711</v>
      </c>
      <c r="D18" s="75" t="s">
        <v>120</v>
      </c>
      <c r="E18" s="75" t="s">
        <v>712</v>
      </c>
      <c r="F18" s="75" t="s">
        <v>713</v>
      </c>
      <c r="G18" s="75" t="s">
        <v>450</v>
      </c>
      <c r="H18" s="54">
        <f t="shared" si="0"/>
        <v>53.25</v>
      </c>
      <c r="I18" s="36">
        <f t="shared" si="1"/>
        <v>26.625</v>
      </c>
      <c r="J18" s="35">
        <v>10.6</v>
      </c>
      <c r="K18" s="41">
        <f t="shared" si="2"/>
        <v>21.2</v>
      </c>
      <c r="L18" s="41">
        <v>71.319999999999993</v>
      </c>
      <c r="M18" s="41">
        <f t="shared" si="3"/>
        <v>21.395999999999997</v>
      </c>
      <c r="N18" s="41">
        <v>7</v>
      </c>
      <c r="O18" s="41">
        <v>2</v>
      </c>
      <c r="P18" s="41">
        <f>O18*(2.24/2.13)</f>
        <v>2.103286384976526</v>
      </c>
      <c r="Q18" s="41">
        <f>N18+P18</f>
        <v>9.103286384976526</v>
      </c>
      <c r="R18" s="41">
        <f t="shared" si="4"/>
        <v>24.275430359937403</v>
      </c>
      <c r="S18" s="41">
        <f t="shared" si="5"/>
        <v>66.871430359937392</v>
      </c>
      <c r="T18" s="41">
        <f t="shared" si="6"/>
        <v>33.435715179968696</v>
      </c>
      <c r="U18" s="41">
        <f t="shared" si="7"/>
        <v>60.060715179968696</v>
      </c>
      <c r="V18" s="35">
        <f t="shared" si="9"/>
        <v>2</v>
      </c>
      <c r="W18" s="75" t="s">
        <v>714</v>
      </c>
      <c r="X18" s="68"/>
      <c r="Y18" s="68">
        <v>26</v>
      </c>
      <c r="Z18" s="68">
        <v>39</v>
      </c>
    </row>
    <row r="19" spans="1:26" ht="24.95" customHeight="1" x14ac:dyDescent="0.15">
      <c r="A19" s="65">
        <v>7</v>
      </c>
      <c r="B19" s="66" t="s">
        <v>710</v>
      </c>
      <c r="C19" s="75" t="s">
        <v>735</v>
      </c>
      <c r="D19" s="75" t="s">
        <v>120</v>
      </c>
      <c r="E19" s="75" t="s">
        <v>736</v>
      </c>
      <c r="F19" s="75" t="s">
        <v>737</v>
      </c>
      <c r="G19" s="75" t="s">
        <v>480</v>
      </c>
      <c r="H19" s="54">
        <f t="shared" si="0"/>
        <v>42.25</v>
      </c>
      <c r="I19" s="36">
        <f t="shared" si="1"/>
        <v>21.125</v>
      </c>
      <c r="J19" s="35">
        <v>11.39</v>
      </c>
      <c r="K19" s="41">
        <f t="shared" si="2"/>
        <v>22.78</v>
      </c>
      <c r="L19" s="41">
        <v>60</v>
      </c>
      <c r="M19" s="41">
        <f t="shared" si="3"/>
        <v>18</v>
      </c>
      <c r="N19" s="41">
        <v>10</v>
      </c>
      <c r="O19" s="41">
        <v>3</v>
      </c>
      <c r="P19" s="41">
        <f>O19*(2.24/2.33)</f>
        <v>2.8841201716738203</v>
      </c>
      <c r="Q19" s="41">
        <f>N19+P19</f>
        <v>12.884120171673821</v>
      </c>
      <c r="R19" s="41">
        <f t="shared" si="4"/>
        <v>34.35765379113019</v>
      </c>
      <c r="S19" s="41">
        <f t="shared" si="5"/>
        <v>75.137653791130191</v>
      </c>
      <c r="T19" s="41">
        <f t="shared" si="6"/>
        <v>37.568826895565095</v>
      </c>
      <c r="U19" s="41">
        <f t="shared" si="7"/>
        <v>58.693826895565095</v>
      </c>
      <c r="V19" s="35">
        <f t="shared" si="9"/>
        <v>3</v>
      </c>
      <c r="W19" s="75" t="s">
        <v>738</v>
      </c>
      <c r="X19" s="68"/>
      <c r="Y19" s="68">
        <v>23</v>
      </c>
      <c r="Z19" s="68">
        <v>9</v>
      </c>
    </row>
    <row r="20" spans="1:26" ht="24.95" customHeight="1" x14ac:dyDescent="0.15">
      <c r="A20" s="65">
        <v>10</v>
      </c>
      <c r="B20" s="66" t="s">
        <v>710</v>
      </c>
      <c r="C20" s="75" t="s">
        <v>747</v>
      </c>
      <c r="D20" s="75" t="s">
        <v>120</v>
      </c>
      <c r="E20" s="75" t="s">
        <v>748</v>
      </c>
      <c r="F20" s="75" t="s">
        <v>749</v>
      </c>
      <c r="G20" s="75" t="s">
        <v>492</v>
      </c>
      <c r="H20" s="54">
        <f t="shared" si="0"/>
        <v>39</v>
      </c>
      <c r="I20" s="36">
        <f t="shared" si="1"/>
        <v>19.5</v>
      </c>
      <c r="J20" s="35">
        <v>10.6</v>
      </c>
      <c r="K20" s="41">
        <f t="shared" si="2"/>
        <v>21.2</v>
      </c>
      <c r="L20" s="76">
        <v>71.319999999999993</v>
      </c>
      <c r="M20" s="41">
        <f t="shared" si="3"/>
        <v>21.395999999999997</v>
      </c>
      <c r="N20" s="41">
        <v>9.1999999999999993</v>
      </c>
      <c r="O20" s="41">
        <v>3</v>
      </c>
      <c r="P20" s="41">
        <f>O20*(2.24/2.33)</f>
        <v>2.8841201716738203</v>
      </c>
      <c r="Q20" s="41">
        <f>N20+P20</f>
        <v>12.08412017167382</v>
      </c>
      <c r="R20" s="41">
        <f t="shared" si="4"/>
        <v>32.224320457796857</v>
      </c>
      <c r="S20" s="41">
        <f t="shared" si="5"/>
        <v>74.820320457796853</v>
      </c>
      <c r="T20" s="41">
        <f t="shared" si="6"/>
        <v>37.410160228898427</v>
      </c>
      <c r="U20" s="41">
        <f t="shared" si="7"/>
        <v>56.910160228898427</v>
      </c>
      <c r="V20" s="35">
        <f t="shared" si="9"/>
        <v>4</v>
      </c>
      <c r="W20" s="75" t="s">
        <v>750</v>
      </c>
      <c r="X20" s="68"/>
      <c r="Y20" s="68">
        <v>49</v>
      </c>
      <c r="Z20" s="68">
        <v>15</v>
      </c>
    </row>
    <row r="21" spans="1:26" ht="24.95" customHeight="1" x14ac:dyDescent="0.15">
      <c r="A21" s="65">
        <v>3</v>
      </c>
      <c r="B21" s="66" t="s">
        <v>710</v>
      </c>
      <c r="C21" s="75" t="s">
        <v>719</v>
      </c>
      <c r="D21" s="75" t="s">
        <v>120</v>
      </c>
      <c r="E21" s="75" t="s">
        <v>720</v>
      </c>
      <c r="F21" s="75" t="s">
        <v>721</v>
      </c>
      <c r="G21" s="75" t="s">
        <v>461</v>
      </c>
      <c r="H21" s="54">
        <f t="shared" si="0"/>
        <v>44</v>
      </c>
      <c r="I21" s="36">
        <f t="shared" si="1"/>
        <v>22</v>
      </c>
      <c r="J21" s="35">
        <v>9</v>
      </c>
      <c r="K21" s="41">
        <f t="shared" si="2"/>
        <v>18</v>
      </c>
      <c r="L21" s="41">
        <v>62.92</v>
      </c>
      <c r="M21" s="41">
        <f t="shared" si="3"/>
        <v>18.876000000000001</v>
      </c>
      <c r="N21" s="41">
        <v>9.6</v>
      </c>
      <c r="O21" s="41">
        <v>1.9</v>
      </c>
      <c r="P21" s="41">
        <f>O21*(2.24/2.13)</f>
        <v>1.9981220657276997</v>
      </c>
      <c r="Q21" s="41">
        <f>N21+P21</f>
        <v>11.598122065727699</v>
      </c>
      <c r="R21" s="41">
        <f t="shared" si="4"/>
        <v>30.928325508607198</v>
      </c>
      <c r="S21" s="41">
        <f t="shared" si="5"/>
        <v>67.804325508607207</v>
      </c>
      <c r="T21" s="41">
        <f t="shared" si="6"/>
        <v>33.902162754303603</v>
      </c>
      <c r="U21" s="41">
        <f t="shared" si="7"/>
        <v>55.902162754303603</v>
      </c>
      <c r="V21" s="35">
        <f t="shared" si="9"/>
        <v>5</v>
      </c>
      <c r="W21" s="75" t="s">
        <v>722</v>
      </c>
      <c r="X21" s="68"/>
      <c r="Y21" s="68">
        <v>41</v>
      </c>
      <c r="Z21" s="68">
        <v>43</v>
      </c>
    </row>
    <row r="22" spans="1:26" ht="24.95" customHeight="1" x14ac:dyDescent="0.15">
      <c r="A22" s="65">
        <v>9</v>
      </c>
      <c r="B22" s="66" t="s">
        <v>710</v>
      </c>
      <c r="C22" s="75" t="s">
        <v>743</v>
      </c>
      <c r="D22" s="75" t="s">
        <v>19</v>
      </c>
      <c r="E22" s="75" t="s">
        <v>744</v>
      </c>
      <c r="F22" s="75" t="s">
        <v>745</v>
      </c>
      <c r="G22" s="75" t="s">
        <v>488</v>
      </c>
      <c r="H22" s="54">
        <f t="shared" si="0"/>
        <v>40</v>
      </c>
      <c r="I22" s="36">
        <f t="shared" si="1"/>
        <v>20</v>
      </c>
      <c r="J22" s="35">
        <v>11.24</v>
      </c>
      <c r="K22" s="41">
        <f t="shared" si="2"/>
        <v>22.48</v>
      </c>
      <c r="L22" s="41">
        <v>62.68</v>
      </c>
      <c r="M22" s="41">
        <f t="shared" si="3"/>
        <v>18.803999999999998</v>
      </c>
      <c r="N22" s="41">
        <v>8.4</v>
      </c>
      <c r="O22" s="41">
        <v>2</v>
      </c>
      <c r="P22" s="41"/>
      <c r="Q22" s="41">
        <f>N22+O22</f>
        <v>10.4</v>
      </c>
      <c r="R22" s="41">
        <f t="shared" si="4"/>
        <v>27.733333333333338</v>
      </c>
      <c r="S22" s="41">
        <f t="shared" si="5"/>
        <v>69.01733333333334</v>
      </c>
      <c r="T22" s="41">
        <f t="shared" si="6"/>
        <v>34.50866666666667</v>
      </c>
      <c r="U22" s="41">
        <f t="shared" si="7"/>
        <v>54.50866666666667</v>
      </c>
      <c r="V22" s="35">
        <f t="shared" si="9"/>
        <v>6</v>
      </c>
      <c r="W22" s="75" t="s">
        <v>746</v>
      </c>
      <c r="X22" s="80"/>
      <c r="Y22" s="68">
        <v>6</v>
      </c>
      <c r="Z22" s="68">
        <v>19</v>
      </c>
    </row>
    <row r="23" spans="1:26" ht="24.95" customHeight="1" x14ac:dyDescent="0.15">
      <c r="A23" s="65">
        <v>2</v>
      </c>
      <c r="B23" s="66" t="s">
        <v>710</v>
      </c>
      <c r="C23" s="75" t="s">
        <v>715</v>
      </c>
      <c r="D23" s="75" t="s">
        <v>120</v>
      </c>
      <c r="E23" s="75" t="s">
        <v>716</v>
      </c>
      <c r="F23" s="75" t="s">
        <v>717</v>
      </c>
      <c r="G23" s="75" t="s">
        <v>456</v>
      </c>
      <c r="H23" s="54">
        <f t="shared" si="0"/>
        <v>44.5</v>
      </c>
      <c r="I23" s="36">
        <f t="shared" si="1"/>
        <v>22.25</v>
      </c>
      <c r="J23" s="35">
        <v>9.4</v>
      </c>
      <c r="K23" s="41">
        <f t="shared" si="2"/>
        <v>18.8</v>
      </c>
      <c r="L23" s="41">
        <v>55.72</v>
      </c>
      <c r="M23" s="41">
        <f t="shared" si="3"/>
        <v>16.715999999999998</v>
      </c>
      <c r="N23" s="41">
        <v>5</v>
      </c>
      <c r="O23" s="41">
        <v>2</v>
      </c>
      <c r="P23" s="41">
        <f>O23*(2.24/2.33)</f>
        <v>1.92274678111588</v>
      </c>
      <c r="Q23" s="41">
        <f>N23+P23</f>
        <v>6.9227467811158796</v>
      </c>
      <c r="R23" s="41">
        <f t="shared" si="4"/>
        <v>18.46065808297568</v>
      </c>
      <c r="S23" s="41">
        <f t="shared" si="5"/>
        <v>53.976658082975675</v>
      </c>
      <c r="T23" s="41">
        <f t="shared" si="6"/>
        <v>26.988329041487837</v>
      </c>
      <c r="U23" s="41">
        <f t="shared" si="7"/>
        <v>49.238329041487837</v>
      </c>
      <c r="V23" s="35">
        <f t="shared" si="9"/>
        <v>7</v>
      </c>
      <c r="W23" s="75" t="s">
        <v>718</v>
      </c>
      <c r="X23" s="68"/>
      <c r="Y23" s="68">
        <v>14</v>
      </c>
      <c r="Z23" s="68">
        <v>24</v>
      </c>
    </row>
    <row r="24" spans="1:26" ht="24.95" customHeight="1" x14ac:dyDescent="0.15">
      <c r="A24" s="65">
        <v>5</v>
      </c>
      <c r="B24" s="66" t="s">
        <v>710</v>
      </c>
      <c r="C24" s="75" t="s">
        <v>727</v>
      </c>
      <c r="D24" s="75" t="s">
        <v>120</v>
      </c>
      <c r="E24" s="75" t="s">
        <v>728</v>
      </c>
      <c r="F24" s="75" t="s">
        <v>729</v>
      </c>
      <c r="G24" s="75" t="s">
        <v>471</v>
      </c>
      <c r="H24" s="54">
        <f t="shared" si="0"/>
        <v>42.75</v>
      </c>
      <c r="I24" s="36">
        <f t="shared" si="1"/>
        <v>21.375</v>
      </c>
      <c r="J24" s="35">
        <v>6.21</v>
      </c>
      <c r="K24" s="41">
        <f t="shared" si="2"/>
        <v>12.42</v>
      </c>
      <c r="L24" s="41">
        <v>42.92</v>
      </c>
      <c r="M24" s="41">
        <f t="shared" si="3"/>
        <v>12.875999999999999</v>
      </c>
      <c r="N24" s="41">
        <v>7.2</v>
      </c>
      <c r="O24" s="41">
        <v>2.6</v>
      </c>
      <c r="P24" s="41"/>
      <c r="Q24" s="41">
        <f>N24+O24</f>
        <v>9.8000000000000007</v>
      </c>
      <c r="R24" s="41">
        <f t="shared" si="4"/>
        <v>26.13333333333334</v>
      </c>
      <c r="S24" s="41">
        <f t="shared" si="5"/>
        <v>51.429333333333339</v>
      </c>
      <c r="T24" s="41">
        <f t="shared" si="6"/>
        <v>25.71466666666667</v>
      </c>
      <c r="U24" s="41">
        <f t="shared" si="7"/>
        <v>47.089666666666673</v>
      </c>
      <c r="V24" s="35">
        <f t="shared" si="9"/>
        <v>8</v>
      </c>
      <c r="W24" s="75" t="s">
        <v>730</v>
      </c>
      <c r="X24" s="80"/>
      <c r="Y24" s="68">
        <v>2</v>
      </c>
      <c r="Z24" s="68">
        <v>17</v>
      </c>
    </row>
    <row r="25" spans="1:26" ht="24.95" customHeight="1" x14ac:dyDescent="0.15">
      <c r="A25" s="65">
        <v>12</v>
      </c>
      <c r="B25" s="66" t="s">
        <v>710</v>
      </c>
      <c r="C25" s="75" t="s">
        <v>755</v>
      </c>
      <c r="D25" s="75" t="s">
        <v>120</v>
      </c>
      <c r="E25" s="79" t="s">
        <v>756</v>
      </c>
      <c r="F25" s="75" t="s">
        <v>757</v>
      </c>
      <c r="G25" s="75" t="s">
        <v>500</v>
      </c>
      <c r="H25" s="54">
        <f t="shared" si="0"/>
        <v>38.25</v>
      </c>
      <c r="I25" s="36">
        <f t="shared" si="1"/>
        <v>19.125</v>
      </c>
      <c r="J25" s="35">
        <v>5.82</v>
      </c>
      <c r="K25" s="41">
        <f t="shared" si="2"/>
        <v>11.64</v>
      </c>
      <c r="L25" s="41">
        <v>38.68</v>
      </c>
      <c r="M25" s="41">
        <f t="shared" si="3"/>
        <v>11.603999999999999</v>
      </c>
      <c r="N25" s="41">
        <v>9</v>
      </c>
      <c r="O25" s="41">
        <v>2.1</v>
      </c>
      <c r="P25" s="41">
        <f>O25*(2.24/2.13)</f>
        <v>2.2084507042253523</v>
      </c>
      <c r="Q25" s="41">
        <f>N25+P25</f>
        <v>11.208450704225353</v>
      </c>
      <c r="R25" s="41">
        <f t="shared" si="4"/>
        <v>29.88920187793428</v>
      </c>
      <c r="S25" s="41">
        <f t="shared" si="5"/>
        <v>53.133201877934283</v>
      </c>
      <c r="T25" s="41">
        <f t="shared" si="6"/>
        <v>26.566600938967142</v>
      </c>
      <c r="U25" s="41">
        <f t="shared" si="7"/>
        <v>45.691600938967142</v>
      </c>
      <c r="V25" s="35">
        <f t="shared" si="9"/>
        <v>9</v>
      </c>
      <c r="W25" s="75" t="s">
        <v>758</v>
      </c>
      <c r="X25" s="50" t="s">
        <v>84</v>
      </c>
      <c r="Y25" s="68">
        <v>28</v>
      </c>
      <c r="Z25" s="68">
        <v>36</v>
      </c>
    </row>
    <row r="26" spans="1:26" ht="24.95" customHeight="1" x14ac:dyDescent="0.15">
      <c r="A26" s="65">
        <v>6</v>
      </c>
      <c r="B26" s="66" t="s">
        <v>710</v>
      </c>
      <c r="C26" s="75" t="s">
        <v>731</v>
      </c>
      <c r="D26" s="75" t="s">
        <v>120</v>
      </c>
      <c r="E26" s="75" t="s">
        <v>732</v>
      </c>
      <c r="F26" s="75" t="s">
        <v>733</v>
      </c>
      <c r="G26" s="75" t="s">
        <v>475</v>
      </c>
      <c r="H26" s="54">
        <f t="shared" si="0"/>
        <v>42.5</v>
      </c>
      <c r="I26" s="36">
        <f t="shared" si="1"/>
        <v>21.25</v>
      </c>
      <c r="J26" s="35">
        <v>8.1999999999999993</v>
      </c>
      <c r="K26" s="41">
        <f t="shared" si="2"/>
        <v>16.399999999999999</v>
      </c>
      <c r="L26" s="41">
        <v>68.52</v>
      </c>
      <c r="M26" s="41">
        <f t="shared" si="3"/>
        <v>20.555999999999997</v>
      </c>
      <c r="N26" s="41">
        <v>2.4</v>
      </c>
      <c r="O26" s="41">
        <v>1.5</v>
      </c>
      <c r="P26" s="41">
        <f>O26*(2.24/2.13)</f>
        <v>1.5774647887323945</v>
      </c>
      <c r="Q26" s="41">
        <f>N26+P26</f>
        <v>3.9774647887323944</v>
      </c>
      <c r="R26" s="41">
        <f t="shared" si="4"/>
        <v>10.606572769953054</v>
      </c>
      <c r="S26" s="41">
        <f t="shared" si="5"/>
        <v>47.56257276995305</v>
      </c>
      <c r="T26" s="41">
        <f t="shared" si="6"/>
        <v>23.781286384976525</v>
      </c>
      <c r="U26" s="41">
        <f t="shared" si="7"/>
        <v>45.031286384976525</v>
      </c>
      <c r="V26" s="35">
        <f t="shared" si="9"/>
        <v>10</v>
      </c>
      <c r="W26" s="75" t="s">
        <v>734</v>
      </c>
      <c r="X26" s="68"/>
      <c r="Y26" s="68">
        <v>25</v>
      </c>
      <c r="Z26" s="68">
        <v>42</v>
      </c>
    </row>
    <row r="27" spans="1:26" ht="24.95" customHeight="1" x14ac:dyDescent="0.15">
      <c r="A27" s="65">
        <v>8</v>
      </c>
      <c r="B27" s="66" t="s">
        <v>710</v>
      </c>
      <c r="C27" s="75" t="s">
        <v>739</v>
      </c>
      <c r="D27" s="75" t="s">
        <v>120</v>
      </c>
      <c r="E27" s="75" t="s">
        <v>740</v>
      </c>
      <c r="F27" s="75" t="s">
        <v>741</v>
      </c>
      <c r="G27" s="75" t="s">
        <v>484</v>
      </c>
      <c r="H27" s="54">
        <f t="shared" si="0"/>
        <v>40.25</v>
      </c>
      <c r="I27" s="36">
        <f t="shared" si="1"/>
        <v>20.125</v>
      </c>
      <c r="J27" s="35">
        <v>5.42</v>
      </c>
      <c r="K27" s="41">
        <f t="shared" si="2"/>
        <v>10.84</v>
      </c>
      <c r="L27" s="41"/>
      <c r="M27" s="41">
        <f t="shared" si="3"/>
        <v>0</v>
      </c>
      <c r="N27" s="41"/>
      <c r="O27" s="41"/>
      <c r="P27" s="41"/>
      <c r="Q27" s="41">
        <f>N27+O27</f>
        <v>0</v>
      </c>
      <c r="R27" s="41">
        <f t="shared" si="4"/>
        <v>0</v>
      </c>
      <c r="S27" s="41">
        <f t="shared" si="5"/>
        <v>10.84</v>
      </c>
      <c r="T27" s="41">
        <f t="shared" si="6"/>
        <v>5.42</v>
      </c>
      <c r="U27" s="41">
        <f t="shared" si="7"/>
        <v>25.545000000000002</v>
      </c>
      <c r="V27" s="35">
        <f t="shared" si="9"/>
        <v>11</v>
      </c>
      <c r="W27" s="75" t="s">
        <v>742</v>
      </c>
      <c r="X27" s="41" t="s">
        <v>983</v>
      </c>
      <c r="Y27" s="68">
        <v>19</v>
      </c>
      <c r="Z27" s="68"/>
    </row>
    <row r="28" spans="1:26" ht="24.95" customHeight="1" x14ac:dyDescent="0.15">
      <c r="A28" s="65">
        <v>11</v>
      </c>
      <c r="B28" s="66" t="s">
        <v>710</v>
      </c>
      <c r="C28" s="77" t="s">
        <v>751</v>
      </c>
      <c r="D28" s="77" t="s">
        <v>120</v>
      </c>
      <c r="E28" s="77" t="s">
        <v>752</v>
      </c>
      <c r="F28" s="77" t="s">
        <v>753</v>
      </c>
      <c r="G28" s="77" t="s">
        <v>496</v>
      </c>
      <c r="H28" s="54">
        <f t="shared" si="0"/>
        <v>38.5</v>
      </c>
      <c r="I28" s="36">
        <f t="shared" si="1"/>
        <v>19.25</v>
      </c>
      <c r="J28" s="35"/>
      <c r="K28" s="41">
        <f t="shared" si="2"/>
        <v>0</v>
      </c>
      <c r="L28" s="41"/>
      <c r="M28" s="41">
        <f t="shared" si="3"/>
        <v>0</v>
      </c>
      <c r="N28" s="41"/>
      <c r="O28" s="41"/>
      <c r="P28" s="41"/>
      <c r="Q28" s="41">
        <f>N28+O28</f>
        <v>0</v>
      </c>
      <c r="R28" s="41">
        <f t="shared" si="4"/>
        <v>0</v>
      </c>
      <c r="S28" s="41">
        <f t="shared" si="5"/>
        <v>0</v>
      </c>
      <c r="T28" s="41">
        <f t="shared" si="6"/>
        <v>0</v>
      </c>
      <c r="U28" s="41">
        <f t="shared" si="7"/>
        <v>19.25</v>
      </c>
      <c r="V28" s="35">
        <f t="shared" si="9"/>
        <v>12</v>
      </c>
      <c r="W28" s="77" t="s">
        <v>754</v>
      </c>
      <c r="X28" s="68" t="s">
        <v>984</v>
      </c>
      <c r="Y28" s="68"/>
      <c r="Z28" s="68"/>
    </row>
    <row r="29" spans="1:26" ht="24.95" customHeight="1" x14ac:dyDescent="0.15">
      <c r="A29" s="65">
        <v>2</v>
      </c>
      <c r="B29" s="66" t="s">
        <v>652</v>
      </c>
      <c r="C29" s="50" t="s">
        <v>655</v>
      </c>
      <c r="D29" s="50" t="s">
        <v>19</v>
      </c>
      <c r="E29" s="67" t="s">
        <v>656</v>
      </c>
      <c r="F29" s="50">
        <v>128</v>
      </c>
      <c r="G29" s="50">
        <v>2</v>
      </c>
      <c r="H29" s="54">
        <f t="shared" si="0"/>
        <v>64</v>
      </c>
      <c r="I29" s="36">
        <f t="shared" si="1"/>
        <v>32</v>
      </c>
      <c r="J29" s="35">
        <v>11.62</v>
      </c>
      <c r="K29" s="41">
        <f t="shared" si="2"/>
        <v>23.24</v>
      </c>
      <c r="L29" s="41">
        <v>86.12</v>
      </c>
      <c r="M29" s="41">
        <f t="shared" si="3"/>
        <v>25.836000000000002</v>
      </c>
      <c r="N29" s="41">
        <v>11.4</v>
      </c>
      <c r="O29" s="41">
        <v>2</v>
      </c>
      <c r="P29" s="41">
        <f>O29*(2.24/2.33)</f>
        <v>1.92274678111588</v>
      </c>
      <c r="Q29" s="41">
        <f t="shared" ref="Q29:Q36" si="10">N29+P29</f>
        <v>13.32274678111588</v>
      </c>
      <c r="R29" s="41">
        <f t="shared" si="4"/>
        <v>35.527324749642354</v>
      </c>
      <c r="S29" s="41">
        <f t="shared" si="5"/>
        <v>84.603324749642354</v>
      </c>
      <c r="T29" s="41">
        <f t="shared" si="6"/>
        <v>42.301662374821177</v>
      </c>
      <c r="U29" s="41">
        <f t="shared" si="7"/>
        <v>74.301662374821177</v>
      </c>
      <c r="V29" s="35">
        <f t="shared" ref="V29:V51" si="11">RANK(U29,U$29:U$51)</f>
        <v>1</v>
      </c>
      <c r="W29" s="50">
        <v>18170874245</v>
      </c>
      <c r="X29" s="70"/>
      <c r="Y29" s="68">
        <v>17</v>
      </c>
      <c r="Z29" s="68">
        <v>20</v>
      </c>
    </row>
    <row r="30" spans="1:26" ht="24.95" customHeight="1" x14ac:dyDescent="0.15">
      <c r="A30" s="65">
        <v>9</v>
      </c>
      <c r="B30" s="66" t="s">
        <v>652</v>
      </c>
      <c r="C30" s="50" t="s">
        <v>669</v>
      </c>
      <c r="D30" s="50" t="s">
        <v>120</v>
      </c>
      <c r="E30" s="67" t="s">
        <v>670</v>
      </c>
      <c r="F30" s="50">
        <v>98</v>
      </c>
      <c r="G30" s="50">
        <v>9</v>
      </c>
      <c r="H30" s="54">
        <f t="shared" si="0"/>
        <v>49</v>
      </c>
      <c r="I30" s="36">
        <f t="shared" si="1"/>
        <v>24.5</v>
      </c>
      <c r="J30" s="35">
        <v>13</v>
      </c>
      <c r="K30" s="41">
        <f t="shared" si="2"/>
        <v>26</v>
      </c>
      <c r="L30" s="41">
        <v>87.08</v>
      </c>
      <c r="M30" s="41">
        <f t="shared" si="3"/>
        <v>26.123999999999999</v>
      </c>
      <c r="N30" s="41">
        <v>10.4</v>
      </c>
      <c r="O30" s="41">
        <v>3</v>
      </c>
      <c r="P30" s="41">
        <f>O30*(2.24/2.33)</f>
        <v>2.8841201716738203</v>
      </c>
      <c r="Q30" s="41">
        <f t="shared" si="10"/>
        <v>13.28412017167382</v>
      </c>
      <c r="R30" s="41">
        <f t="shared" si="4"/>
        <v>35.424320457796853</v>
      </c>
      <c r="S30" s="41">
        <f t="shared" si="5"/>
        <v>87.548320457796848</v>
      </c>
      <c r="T30" s="41">
        <f t="shared" si="6"/>
        <v>43.774160228898424</v>
      </c>
      <c r="U30" s="41">
        <f t="shared" si="7"/>
        <v>68.274160228898424</v>
      </c>
      <c r="V30" s="35">
        <f t="shared" si="11"/>
        <v>2</v>
      </c>
      <c r="W30" s="50">
        <v>15988526110</v>
      </c>
      <c r="X30" s="70"/>
      <c r="Y30" s="68">
        <v>12</v>
      </c>
      <c r="Z30" s="68">
        <v>11</v>
      </c>
    </row>
    <row r="31" spans="1:26" ht="24.95" customHeight="1" x14ac:dyDescent="0.15">
      <c r="A31" s="65">
        <v>3</v>
      </c>
      <c r="B31" s="66" t="s">
        <v>652</v>
      </c>
      <c r="C31" s="50" t="s">
        <v>657</v>
      </c>
      <c r="D31" s="50" t="s">
        <v>19</v>
      </c>
      <c r="E31" s="67" t="s">
        <v>658</v>
      </c>
      <c r="F31" s="50">
        <v>107.5</v>
      </c>
      <c r="G31" s="50">
        <v>3</v>
      </c>
      <c r="H31" s="54">
        <f t="shared" si="0"/>
        <v>53.75</v>
      </c>
      <c r="I31" s="36">
        <f t="shared" si="1"/>
        <v>26.875</v>
      </c>
      <c r="J31" s="35">
        <v>11.06</v>
      </c>
      <c r="K31" s="41">
        <f t="shared" si="2"/>
        <v>22.12</v>
      </c>
      <c r="L31" s="41">
        <v>73.72</v>
      </c>
      <c r="M31" s="41">
        <f t="shared" si="3"/>
        <v>22.116</v>
      </c>
      <c r="N31" s="41">
        <v>11.4</v>
      </c>
      <c r="O31" s="41">
        <v>1.9</v>
      </c>
      <c r="P31" s="41">
        <f>O31*(2.24/2.13)</f>
        <v>1.9981220657276997</v>
      </c>
      <c r="Q31" s="41">
        <f t="shared" si="10"/>
        <v>13.3981220657277</v>
      </c>
      <c r="R31" s="41">
        <f t="shared" si="4"/>
        <v>35.728325508607206</v>
      </c>
      <c r="S31" s="41">
        <f t="shared" si="5"/>
        <v>79.964325508607203</v>
      </c>
      <c r="T31" s="41">
        <f t="shared" si="6"/>
        <v>39.982162754303602</v>
      </c>
      <c r="U31" s="41">
        <f t="shared" si="7"/>
        <v>66.857162754303602</v>
      </c>
      <c r="V31" s="35">
        <f t="shared" si="11"/>
        <v>3</v>
      </c>
      <c r="W31" s="50">
        <v>13320173006</v>
      </c>
      <c r="X31" s="70"/>
      <c r="Y31" s="68">
        <v>55</v>
      </c>
      <c r="Z31" s="68">
        <v>29</v>
      </c>
    </row>
    <row r="32" spans="1:26" ht="24.95" customHeight="1" x14ac:dyDescent="0.15">
      <c r="A32" s="65">
        <v>6</v>
      </c>
      <c r="B32" s="66" t="s">
        <v>652</v>
      </c>
      <c r="C32" s="50" t="s">
        <v>663</v>
      </c>
      <c r="D32" s="50" t="s">
        <v>120</v>
      </c>
      <c r="E32" s="67" t="s">
        <v>664</v>
      </c>
      <c r="F32" s="50">
        <v>103</v>
      </c>
      <c r="G32" s="50">
        <v>6</v>
      </c>
      <c r="H32" s="54">
        <f t="shared" si="0"/>
        <v>51.5</v>
      </c>
      <c r="I32" s="36">
        <f t="shared" si="1"/>
        <v>25.75</v>
      </c>
      <c r="J32" s="35">
        <v>9.8000000000000007</v>
      </c>
      <c r="K32" s="41">
        <f t="shared" si="2"/>
        <v>19.600000000000001</v>
      </c>
      <c r="L32" s="41">
        <v>87.08</v>
      </c>
      <c r="M32" s="41">
        <f t="shared" si="3"/>
        <v>26.123999999999999</v>
      </c>
      <c r="N32" s="41">
        <v>10.6</v>
      </c>
      <c r="O32" s="41">
        <v>2.6</v>
      </c>
      <c r="P32" s="41">
        <f>O32*(2.24/2.13)</f>
        <v>2.7342723004694838</v>
      </c>
      <c r="Q32" s="41">
        <f t="shared" si="10"/>
        <v>13.334272300469483</v>
      </c>
      <c r="R32" s="41">
        <f t="shared" si="4"/>
        <v>35.558059467918625</v>
      </c>
      <c r="S32" s="41">
        <f t="shared" si="5"/>
        <v>81.282059467918629</v>
      </c>
      <c r="T32" s="41">
        <f t="shared" si="6"/>
        <v>40.641029733959314</v>
      </c>
      <c r="U32" s="41">
        <f t="shared" si="7"/>
        <v>66.391029733959314</v>
      </c>
      <c r="V32" s="35">
        <f t="shared" si="11"/>
        <v>4</v>
      </c>
      <c r="W32" s="50">
        <v>15083579605</v>
      </c>
      <c r="X32" s="70"/>
      <c r="Y32" s="68">
        <v>45</v>
      </c>
      <c r="Z32" s="68">
        <v>38</v>
      </c>
    </row>
    <row r="33" spans="1:26" ht="24.95" customHeight="1" x14ac:dyDescent="0.15">
      <c r="A33" s="65">
        <v>10</v>
      </c>
      <c r="B33" s="66" t="s">
        <v>652</v>
      </c>
      <c r="C33" s="50" t="s">
        <v>671</v>
      </c>
      <c r="D33" s="50" t="s">
        <v>19</v>
      </c>
      <c r="E33" s="67" t="s">
        <v>672</v>
      </c>
      <c r="F33" s="50">
        <v>96.5</v>
      </c>
      <c r="G33" s="50">
        <v>10</v>
      </c>
      <c r="H33" s="54">
        <f t="shared" si="0"/>
        <v>48.25</v>
      </c>
      <c r="I33" s="36">
        <f t="shared" si="1"/>
        <v>24.125</v>
      </c>
      <c r="J33" s="35">
        <v>11.06</v>
      </c>
      <c r="K33" s="41">
        <f t="shared" si="2"/>
        <v>22.12</v>
      </c>
      <c r="L33" s="41">
        <v>79.319999999999993</v>
      </c>
      <c r="M33" s="41">
        <f t="shared" si="3"/>
        <v>23.795999999999996</v>
      </c>
      <c r="N33" s="41">
        <v>11.4</v>
      </c>
      <c r="O33" s="41">
        <v>2.8</v>
      </c>
      <c r="P33" s="41">
        <f>O33*(2.24/2.13)</f>
        <v>2.9446009389671364</v>
      </c>
      <c r="Q33" s="41">
        <f t="shared" si="10"/>
        <v>14.344600938967137</v>
      </c>
      <c r="R33" s="41">
        <f t="shared" si="4"/>
        <v>38.252269170579034</v>
      </c>
      <c r="S33" s="41">
        <f t="shared" si="5"/>
        <v>84.168269170579038</v>
      </c>
      <c r="T33" s="41">
        <f t="shared" si="6"/>
        <v>42.084134585289519</v>
      </c>
      <c r="U33" s="41">
        <f t="shared" si="7"/>
        <v>66.209134585289519</v>
      </c>
      <c r="V33" s="35">
        <f t="shared" si="11"/>
        <v>5</v>
      </c>
      <c r="W33" s="50">
        <v>15779766808</v>
      </c>
      <c r="X33" s="70"/>
      <c r="Y33" s="68">
        <v>44</v>
      </c>
      <c r="Z33" s="68">
        <v>44</v>
      </c>
    </row>
    <row r="34" spans="1:26" ht="24.95" customHeight="1" x14ac:dyDescent="0.15">
      <c r="A34" s="65">
        <v>8</v>
      </c>
      <c r="B34" s="66" t="s">
        <v>652</v>
      </c>
      <c r="C34" s="50" t="s">
        <v>667</v>
      </c>
      <c r="D34" s="50" t="s">
        <v>120</v>
      </c>
      <c r="E34" s="67" t="s">
        <v>668</v>
      </c>
      <c r="F34" s="50">
        <v>101</v>
      </c>
      <c r="G34" s="50">
        <v>8</v>
      </c>
      <c r="H34" s="54">
        <f t="shared" si="0"/>
        <v>50.5</v>
      </c>
      <c r="I34" s="36">
        <f t="shared" si="1"/>
        <v>25.25</v>
      </c>
      <c r="J34" s="35">
        <v>12.19</v>
      </c>
      <c r="K34" s="41">
        <f t="shared" si="2"/>
        <v>24.38</v>
      </c>
      <c r="L34" s="41">
        <v>75.72</v>
      </c>
      <c r="M34" s="41">
        <f t="shared" si="3"/>
        <v>22.715999999999998</v>
      </c>
      <c r="N34" s="41">
        <v>10.4</v>
      </c>
      <c r="O34" s="41">
        <v>2</v>
      </c>
      <c r="P34" s="41">
        <f>O34*(2.24/2.33)</f>
        <v>1.92274678111588</v>
      </c>
      <c r="Q34" s="41">
        <f t="shared" si="10"/>
        <v>12.32274678111588</v>
      </c>
      <c r="R34" s="41">
        <f t="shared" si="4"/>
        <v>32.860658082975682</v>
      </c>
      <c r="S34" s="41">
        <f t="shared" si="5"/>
        <v>79.956658082975679</v>
      </c>
      <c r="T34" s="41">
        <f t="shared" si="6"/>
        <v>39.978329041487839</v>
      </c>
      <c r="U34" s="41">
        <f t="shared" si="7"/>
        <v>65.228329041487839</v>
      </c>
      <c r="V34" s="35">
        <f t="shared" si="11"/>
        <v>6</v>
      </c>
      <c r="W34" s="50">
        <v>18270754971</v>
      </c>
      <c r="X34" s="70"/>
      <c r="Y34" s="68">
        <v>24</v>
      </c>
      <c r="Z34" s="68">
        <v>5</v>
      </c>
    </row>
    <row r="35" spans="1:26" ht="24.95" customHeight="1" x14ac:dyDescent="0.15">
      <c r="A35" s="65">
        <v>14</v>
      </c>
      <c r="B35" s="66" t="s">
        <v>652</v>
      </c>
      <c r="C35" s="50" t="s">
        <v>679</v>
      </c>
      <c r="D35" s="50" t="s">
        <v>19</v>
      </c>
      <c r="E35" s="67" t="s">
        <v>680</v>
      </c>
      <c r="F35" s="50">
        <v>90.5</v>
      </c>
      <c r="G35" s="50">
        <v>14</v>
      </c>
      <c r="H35" s="54">
        <f t="shared" si="0"/>
        <v>45.25</v>
      </c>
      <c r="I35" s="36">
        <f t="shared" si="1"/>
        <v>22.625</v>
      </c>
      <c r="J35" s="35">
        <v>11.99</v>
      </c>
      <c r="K35" s="41">
        <f t="shared" si="2"/>
        <v>23.98</v>
      </c>
      <c r="L35" s="41">
        <v>68.28</v>
      </c>
      <c r="M35" s="41">
        <f t="shared" si="3"/>
        <v>20.483999999999998</v>
      </c>
      <c r="N35" s="41">
        <v>12</v>
      </c>
      <c r="O35" s="41">
        <v>3</v>
      </c>
      <c r="P35" s="41">
        <f>O35*(2.24/2.33)</f>
        <v>2.8841201716738203</v>
      </c>
      <c r="Q35" s="41">
        <f t="shared" si="10"/>
        <v>14.884120171673821</v>
      </c>
      <c r="R35" s="41">
        <f t="shared" si="4"/>
        <v>39.690987124463533</v>
      </c>
      <c r="S35" s="41">
        <f t="shared" si="5"/>
        <v>84.154987124463531</v>
      </c>
      <c r="T35" s="41">
        <f t="shared" si="6"/>
        <v>42.077493562231766</v>
      </c>
      <c r="U35" s="41">
        <f t="shared" si="7"/>
        <v>64.702493562231766</v>
      </c>
      <c r="V35" s="35">
        <f t="shared" si="11"/>
        <v>7</v>
      </c>
      <c r="W35" s="50">
        <v>18770814715</v>
      </c>
      <c r="X35" s="70"/>
      <c r="Y35" s="68">
        <v>1</v>
      </c>
      <c r="Z35" s="68">
        <v>3</v>
      </c>
    </row>
    <row r="36" spans="1:26" ht="24.95" customHeight="1" x14ac:dyDescent="0.15">
      <c r="A36" s="65">
        <v>1</v>
      </c>
      <c r="B36" s="66" t="s">
        <v>652</v>
      </c>
      <c r="C36" s="50" t="s">
        <v>653</v>
      </c>
      <c r="D36" s="50" t="s">
        <v>120</v>
      </c>
      <c r="E36" s="67" t="s">
        <v>654</v>
      </c>
      <c r="F36" s="50">
        <v>129</v>
      </c>
      <c r="G36" s="50">
        <v>1</v>
      </c>
      <c r="H36" s="54">
        <f t="shared" si="0"/>
        <v>64.5</v>
      </c>
      <c r="I36" s="36">
        <f t="shared" si="1"/>
        <v>32.25</v>
      </c>
      <c r="J36" s="35">
        <v>6.61</v>
      </c>
      <c r="K36" s="41">
        <f t="shared" si="2"/>
        <v>13.22</v>
      </c>
      <c r="L36" s="41">
        <v>75.72</v>
      </c>
      <c r="M36" s="41">
        <f t="shared" si="3"/>
        <v>22.715999999999998</v>
      </c>
      <c r="N36" s="41">
        <v>8.8000000000000007</v>
      </c>
      <c r="O36" s="41">
        <v>2</v>
      </c>
      <c r="P36" s="41">
        <f>O36*(2.24/2.33)</f>
        <v>1.92274678111588</v>
      </c>
      <c r="Q36" s="41">
        <f t="shared" si="10"/>
        <v>10.72274678111588</v>
      </c>
      <c r="R36" s="41">
        <f t="shared" si="4"/>
        <v>28.59399141630902</v>
      </c>
      <c r="S36" s="41">
        <f t="shared" si="5"/>
        <v>64.529991416309016</v>
      </c>
      <c r="T36" s="41">
        <f t="shared" si="6"/>
        <v>32.264995708154508</v>
      </c>
      <c r="U36" s="41">
        <f t="shared" si="7"/>
        <v>64.514995708154515</v>
      </c>
      <c r="V36" s="35">
        <f t="shared" si="11"/>
        <v>8</v>
      </c>
      <c r="W36" s="50">
        <v>15779312138</v>
      </c>
      <c r="X36" s="70"/>
      <c r="Y36" s="68">
        <v>18</v>
      </c>
      <c r="Z36" s="68">
        <v>4</v>
      </c>
    </row>
    <row r="37" spans="1:26" ht="24.95" customHeight="1" x14ac:dyDescent="0.15">
      <c r="A37" s="65">
        <v>4</v>
      </c>
      <c r="B37" s="66" t="s">
        <v>652</v>
      </c>
      <c r="C37" s="50" t="s">
        <v>659</v>
      </c>
      <c r="D37" s="50" t="s">
        <v>120</v>
      </c>
      <c r="E37" s="67" t="s">
        <v>660</v>
      </c>
      <c r="F37" s="50">
        <v>105.5</v>
      </c>
      <c r="G37" s="50">
        <v>4</v>
      </c>
      <c r="H37" s="54">
        <f t="shared" ref="H37:H54" si="12">F37/2</f>
        <v>52.75</v>
      </c>
      <c r="I37" s="36">
        <f t="shared" ref="I37:I54" si="13">H37*0.5</f>
        <v>26.375</v>
      </c>
      <c r="J37" s="35">
        <v>10.6</v>
      </c>
      <c r="K37" s="41">
        <f t="shared" ref="K37:K54" si="14">J37*(100/15)*0.3</f>
        <v>21.2</v>
      </c>
      <c r="L37" s="41">
        <v>77.08</v>
      </c>
      <c r="M37" s="41">
        <f t="shared" ref="M37:M54" si="15">L37*0.3</f>
        <v>23.123999999999999</v>
      </c>
      <c r="N37" s="41">
        <v>8.8000000000000007</v>
      </c>
      <c r="O37" s="41">
        <v>2</v>
      </c>
      <c r="P37" s="41"/>
      <c r="Q37" s="41">
        <f>N37+O37</f>
        <v>10.8</v>
      </c>
      <c r="R37" s="41">
        <f t="shared" ref="R37:R54" si="16">Q37*(100/15)*0.4</f>
        <v>28.800000000000008</v>
      </c>
      <c r="S37" s="41">
        <f t="shared" ref="S37:S54" si="17">K37+M37+R37</f>
        <v>73.124000000000009</v>
      </c>
      <c r="T37" s="41">
        <f t="shared" ref="T37:T54" si="18">S37*0.5</f>
        <v>36.562000000000005</v>
      </c>
      <c r="U37" s="41">
        <f t="shared" ref="U37:U54" si="19">I37+T37</f>
        <v>62.937000000000005</v>
      </c>
      <c r="V37" s="35">
        <f t="shared" si="11"/>
        <v>9</v>
      </c>
      <c r="W37" s="50">
        <v>13576655763</v>
      </c>
      <c r="X37" s="70"/>
      <c r="Y37" s="68">
        <v>31</v>
      </c>
      <c r="Z37" s="68">
        <v>22</v>
      </c>
    </row>
    <row r="38" spans="1:26" ht="24.95" customHeight="1" x14ac:dyDescent="0.15">
      <c r="A38" s="65">
        <v>15</v>
      </c>
      <c r="B38" s="66" t="s">
        <v>652</v>
      </c>
      <c r="C38" s="50" t="s">
        <v>681</v>
      </c>
      <c r="D38" s="50" t="s">
        <v>120</v>
      </c>
      <c r="E38" s="67" t="s">
        <v>682</v>
      </c>
      <c r="F38" s="50">
        <v>89</v>
      </c>
      <c r="G38" s="50">
        <v>15</v>
      </c>
      <c r="H38" s="54">
        <f t="shared" si="12"/>
        <v>44.5</v>
      </c>
      <c r="I38" s="36">
        <f t="shared" si="13"/>
        <v>22.25</v>
      </c>
      <c r="J38" s="35">
        <v>11.79</v>
      </c>
      <c r="K38" s="41">
        <f t="shared" si="14"/>
        <v>23.58</v>
      </c>
      <c r="L38" s="41">
        <v>68.52</v>
      </c>
      <c r="M38" s="41">
        <f t="shared" si="15"/>
        <v>20.555999999999997</v>
      </c>
      <c r="N38" s="41">
        <v>10.6</v>
      </c>
      <c r="O38" s="41">
        <v>3</v>
      </c>
      <c r="P38" s="41">
        <f>O38*(2.24/2.33)</f>
        <v>2.8841201716738203</v>
      </c>
      <c r="Q38" s="41">
        <f>N38+P38</f>
        <v>13.484120171673819</v>
      </c>
      <c r="R38" s="41">
        <f t="shared" si="16"/>
        <v>35.957653791130184</v>
      </c>
      <c r="S38" s="41">
        <f t="shared" si="17"/>
        <v>80.09365379113018</v>
      </c>
      <c r="T38" s="41">
        <f t="shared" si="18"/>
        <v>40.04682689556509</v>
      </c>
      <c r="U38" s="41">
        <f t="shared" si="19"/>
        <v>62.29682689556509</v>
      </c>
      <c r="V38" s="35">
        <f t="shared" si="11"/>
        <v>10</v>
      </c>
      <c r="W38" s="50">
        <v>13372570796</v>
      </c>
      <c r="X38" s="70"/>
      <c r="Y38" s="68">
        <v>36</v>
      </c>
      <c r="Z38" s="68">
        <v>8</v>
      </c>
    </row>
    <row r="39" spans="1:26" ht="24.95" customHeight="1" x14ac:dyDescent="0.15">
      <c r="A39" s="65">
        <v>7</v>
      </c>
      <c r="B39" s="66" t="s">
        <v>652</v>
      </c>
      <c r="C39" s="50" t="s">
        <v>665</v>
      </c>
      <c r="D39" s="50" t="s">
        <v>120</v>
      </c>
      <c r="E39" s="67" t="s">
        <v>666</v>
      </c>
      <c r="F39" s="50">
        <v>101.5</v>
      </c>
      <c r="G39" s="50">
        <v>7</v>
      </c>
      <c r="H39" s="54">
        <f t="shared" si="12"/>
        <v>50.75</v>
      </c>
      <c r="I39" s="36">
        <f t="shared" si="13"/>
        <v>25.375</v>
      </c>
      <c r="J39" s="35">
        <v>8.6</v>
      </c>
      <c r="K39" s="41">
        <f t="shared" si="14"/>
        <v>17.2</v>
      </c>
      <c r="L39" s="41">
        <v>62.92</v>
      </c>
      <c r="M39" s="41">
        <f t="shared" si="15"/>
        <v>18.876000000000001</v>
      </c>
      <c r="N39" s="41">
        <v>10.6</v>
      </c>
      <c r="O39" s="41">
        <v>3</v>
      </c>
      <c r="P39" s="41">
        <f>O39*(2.24/2.33)</f>
        <v>2.8841201716738203</v>
      </c>
      <c r="Q39" s="41">
        <f>N39+P39</f>
        <v>13.484120171673819</v>
      </c>
      <c r="R39" s="41">
        <f t="shared" si="16"/>
        <v>35.957653791130184</v>
      </c>
      <c r="S39" s="41">
        <f t="shared" si="17"/>
        <v>72.033653791130178</v>
      </c>
      <c r="T39" s="41">
        <f t="shared" si="18"/>
        <v>36.016826895565089</v>
      </c>
      <c r="U39" s="41">
        <f t="shared" si="19"/>
        <v>61.391826895565089</v>
      </c>
      <c r="V39" s="35">
        <f t="shared" si="11"/>
        <v>11</v>
      </c>
      <c r="W39" s="50">
        <v>18270823428</v>
      </c>
      <c r="X39" s="70"/>
      <c r="Y39" s="68">
        <v>37</v>
      </c>
      <c r="Z39" s="68">
        <v>16</v>
      </c>
    </row>
    <row r="40" spans="1:26" ht="24.95" customHeight="1" x14ac:dyDescent="0.15">
      <c r="A40" s="65">
        <v>19</v>
      </c>
      <c r="B40" s="66" t="s">
        <v>652</v>
      </c>
      <c r="C40" s="50" t="s">
        <v>689</v>
      </c>
      <c r="D40" s="50" t="s">
        <v>120</v>
      </c>
      <c r="E40" s="67" t="s">
        <v>690</v>
      </c>
      <c r="F40" s="50">
        <v>79</v>
      </c>
      <c r="G40" s="50">
        <v>19</v>
      </c>
      <c r="H40" s="54">
        <f t="shared" si="12"/>
        <v>39.5</v>
      </c>
      <c r="I40" s="36">
        <f t="shared" si="13"/>
        <v>19.75</v>
      </c>
      <c r="J40" s="35">
        <v>9</v>
      </c>
      <c r="K40" s="41">
        <f t="shared" si="14"/>
        <v>18</v>
      </c>
      <c r="L40" s="41">
        <v>88.52</v>
      </c>
      <c r="M40" s="41">
        <f t="shared" si="15"/>
        <v>26.555999999999997</v>
      </c>
      <c r="N40" s="41">
        <v>11</v>
      </c>
      <c r="O40" s="41">
        <v>2.7</v>
      </c>
      <c r="P40" s="41">
        <f>O40*(2.24/2.13)</f>
        <v>2.8394366197183101</v>
      </c>
      <c r="Q40" s="41">
        <f>N40+P40</f>
        <v>13.83943661971831</v>
      </c>
      <c r="R40" s="41">
        <f t="shared" si="16"/>
        <v>36.905164319248826</v>
      </c>
      <c r="S40" s="41">
        <f t="shared" si="17"/>
        <v>81.461164319248823</v>
      </c>
      <c r="T40" s="41">
        <f t="shared" si="18"/>
        <v>40.730582159624412</v>
      </c>
      <c r="U40" s="41">
        <f t="shared" si="19"/>
        <v>60.480582159624412</v>
      </c>
      <c r="V40" s="35">
        <f t="shared" si="11"/>
        <v>12</v>
      </c>
      <c r="W40" s="50">
        <v>18970750867</v>
      </c>
      <c r="X40" s="65"/>
      <c r="Y40" s="68">
        <v>13</v>
      </c>
      <c r="Z40" s="68">
        <v>31</v>
      </c>
    </row>
    <row r="41" spans="1:26" ht="24.95" customHeight="1" x14ac:dyDescent="0.15">
      <c r="A41" s="65">
        <v>18</v>
      </c>
      <c r="B41" s="66" t="s">
        <v>652</v>
      </c>
      <c r="C41" s="50" t="s">
        <v>687</v>
      </c>
      <c r="D41" s="50" t="s">
        <v>120</v>
      </c>
      <c r="E41" s="67" t="s">
        <v>688</v>
      </c>
      <c r="F41" s="50">
        <v>79.5</v>
      </c>
      <c r="G41" s="50">
        <v>18</v>
      </c>
      <c r="H41" s="54">
        <f t="shared" si="12"/>
        <v>39.75</v>
      </c>
      <c r="I41" s="36">
        <f t="shared" si="13"/>
        <v>19.875</v>
      </c>
      <c r="J41" s="35">
        <v>9</v>
      </c>
      <c r="K41" s="41">
        <f t="shared" si="14"/>
        <v>18</v>
      </c>
      <c r="L41" s="41">
        <v>82.8</v>
      </c>
      <c r="M41" s="41">
        <f t="shared" si="15"/>
        <v>24.84</v>
      </c>
      <c r="N41" s="41">
        <v>11</v>
      </c>
      <c r="O41" s="41">
        <v>3</v>
      </c>
      <c r="P41" s="41">
        <f>O41*(2.24/2.33)</f>
        <v>2.8841201716738203</v>
      </c>
      <c r="Q41" s="41">
        <f>N41+P41</f>
        <v>13.884120171673821</v>
      </c>
      <c r="R41" s="41">
        <f t="shared" si="16"/>
        <v>37.024320457796861</v>
      </c>
      <c r="S41" s="41">
        <f t="shared" si="17"/>
        <v>79.864320457796865</v>
      </c>
      <c r="T41" s="41">
        <f t="shared" si="18"/>
        <v>39.932160228898432</v>
      </c>
      <c r="U41" s="41">
        <f t="shared" si="19"/>
        <v>59.807160228898432</v>
      </c>
      <c r="V41" s="35">
        <f t="shared" si="11"/>
        <v>13</v>
      </c>
      <c r="W41" s="50">
        <v>18206007298</v>
      </c>
      <c r="X41" s="70"/>
      <c r="Y41" s="68">
        <v>8</v>
      </c>
      <c r="Z41" s="68">
        <v>7</v>
      </c>
    </row>
    <row r="42" spans="1:26" ht="24.95" customHeight="1" x14ac:dyDescent="0.15">
      <c r="A42" s="65">
        <v>5</v>
      </c>
      <c r="B42" s="66" t="s">
        <v>652</v>
      </c>
      <c r="C42" s="50" t="s">
        <v>661</v>
      </c>
      <c r="D42" s="50" t="s">
        <v>120</v>
      </c>
      <c r="E42" s="67" t="s">
        <v>662</v>
      </c>
      <c r="F42" s="50">
        <v>104.5</v>
      </c>
      <c r="G42" s="50">
        <v>5</v>
      </c>
      <c r="H42" s="54">
        <f t="shared" si="12"/>
        <v>52.25</v>
      </c>
      <c r="I42" s="36">
        <f t="shared" si="13"/>
        <v>26.125</v>
      </c>
      <c r="J42" s="35">
        <v>9.4</v>
      </c>
      <c r="K42" s="41">
        <f t="shared" si="14"/>
        <v>18.8</v>
      </c>
      <c r="L42" s="41">
        <v>61.32</v>
      </c>
      <c r="M42" s="41">
        <f t="shared" si="15"/>
        <v>18.396000000000001</v>
      </c>
      <c r="N42" s="41">
        <v>8.1999999999999993</v>
      </c>
      <c r="O42" s="41">
        <v>2</v>
      </c>
      <c r="P42" s="41">
        <f>O42*(2.24/2.33)</f>
        <v>1.92274678111588</v>
      </c>
      <c r="Q42" s="41">
        <f>N42+P42</f>
        <v>10.122746781115879</v>
      </c>
      <c r="R42" s="41">
        <f t="shared" si="16"/>
        <v>26.993991416309015</v>
      </c>
      <c r="S42" s="41">
        <f t="shared" si="17"/>
        <v>64.189991416309013</v>
      </c>
      <c r="T42" s="41">
        <f t="shared" si="18"/>
        <v>32.094995708154507</v>
      </c>
      <c r="U42" s="41">
        <f t="shared" si="19"/>
        <v>58.219995708154507</v>
      </c>
      <c r="V42" s="35">
        <f t="shared" si="11"/>
        <v>14</v>
      </c>
      <c r="W42" s="50">
        <v>18070431563</v>
      </c>
      <c r="X42" s="70"/>
      <c r="Y42" s="68">
        <v>54</v>
      </c>
      <c r="Z42" s="68">
        <v>26</v>
      </c>
    </row>
    <row r="43" spans="1:26" ht="24.95" customHeight="1" x14ac:dyDescent="0.15">
      <c r="A43" s="65">
        <v>13</v>
      </c>
      <c r="B43" s="66" t="s">
        <v>652</v>
      </c>
      <c r="C43" s="50" t="s">
        <v>677</v>
      </c>
      <c r="D43" s="50" t="s">
        <v>120</v>
      </c>
      <c r="E43" s="67" t="s">
        <v>678</v>
      </c>
      <c r="F43" s="50">
        <v>90.5</v>
      </c>
      <c r="G43" s="50">
        <v>13</v>
      </c>
      <c r="H43" s="54">
        <f t="shared" si="12"/>
        <v>45.25</v>
      </c>
      <c r="I43" s="36">
        <f t="shared" si="13"/>
        <v>22.625</v>
      </c>
      <c r="J43" s="35">
        <v>9</v>
      </c>
      <c r="K43" s="41">
        <f t="shared" si="14"/>
        <v>18</v>
      </c>
      <c r="L43" s="41">
        <v>67.08</v>
      </c>
      <c r="M43" s="41">
        <f t="shared" si="15"/>
        <v>20.123999999999999</v>
      </c>
      <c r="N43" s="41">
        <v>9.1999999999999993</v>
      </c>
      <c r="O43" s="41">
        <v>2.8</v>
      </c>
      <c r="P43" s="41"/>
      <c r="Q43" s="41">
        <f>N43+O43</f>
        <v>12</v>
      </c>
      <c r="R43" s="41">
        <f t="shared" si="16"/>
        <v>32</v>
      </c>
      <c r="S43" s="41">
        <f t="shared" si="17"/>
        <v>70.123999999999995</v>
      </c>
      <c r="T43" s="41">
        <f t="shared" si="18"/>
        <v>35.061999999999998</v>
      </c>
      <c r="U43" s="41">
        <f t="shared" si="19"/>
        <v>57.686999999999998</v>
      </c>
      <c r="V43" s="35">
        <f t="shared" si="11"/>
        <v>15</v>
      </c>
      <c r="W43" s="50">
        <v>13767199730</v>
      </c>
      <c r="X43" s="70"/>
      <c r="Y43" s="68">
        <v>34</v>
      </c>
      <c r="Z43" s="68">
        <v>13</v>
      </c>
    </row>
    <row r="44" spans="1:26" ht="24.95" customHeight="1" x14ac:dyDescent="0.15">
      <c r="A44" s="65">
        <v>12</v>
      </c>
      <c r="B44" s="66" t="s">
        <v>652</v>
      </c>
      <c r="C44" s="50" t="s">
        <v>675</v>
      </c>
      <c r="D44" s="50" t="s">
        <v>120</v>
      </c>
      <c r="E44" s="67" t="s">
        <v>676</v>
      </c>
      <c r="F44" s="50">
        <v>91</v>
      </c>
      <c r="G44" s="50">
        <v>12</v>
      </c>
      <c r="H44" s="54">
        <f t="shared" si="12"/>
        <v>45.5</v>
      </c>
      <c r="I44" s="36">
        <f t="shared" si="13"/>
        <v>22.75</v>
      </c>
      <c r="J44" s="35">
        <v>8.6</v>
      </c>
      <c r="K44" s="41">
        <f t="shared" si="14"/>
        <v>17.2</v>
      </c>
      <c r="L44" s="41">
        <v>64.28</v>
      </c>
      <c r="M44" s="41">
        <f t="shared" si="15"/>
        <v>19.283999999999999</v>
      </c>
      <c r="N44" s="41">
        <v>9.6</v>
      </c>
      <c r="O44" s="41">
        <v>3</v>
      </c>
      <c r="P44" s="41">
        <f>O44*(2.24/2.33)</f>
        <v>2.8841201716738203</v>
      </c>
      <c r="Q44" s="41">
        <f>N44+P44</f>
        <v>12.484120171673819</v>
      </c>
      <c r="R44" s="41">
        <f t="shared" si="16"/>
        <v>33.29098712446352</v>
      </c>
      <c r="S44" s="41">
        <f t="shared" si="17"/>
        <v>69.774987124463507</v>
      </c>
      <c r="T44" s="41">
        <f t="shared" si="18"/>
        <v>34.887493562231754</v>
      </c>
      <c r="U44" s="41">
        <f t="shared" si="19"/>
        <v>57.637493562231754</v>
      </c>
      <c r="V44" s="35">
        <f t="shared" si="11"/>
        <v>16</v>
      </c>
      <c r="W44" s="50">
        <v>18046662525</v>
      </c>
      <c r="X44" s="70"/>
      <c r="Y44" s="68">
        <v>46</v>
      </c>
      <c r="Z44" s="68">
        <v>23</v>
      </c>
    </row>
    <row r="45" spans="1:26" ht="24.95" customHeight="1" x14ac:dyDescent="0.15">
      <c r="A45" s="15">
        <v>11</v>
      </c>
      <c r="B45" s="33" t="s">
        <v>652</v>
      </c>
      <c r="C45" s="34" t="s">
        <v>673</v>
      </c>
      <c r="D45" s="34" t="s">
        <v>120</v>
      </c>
      <c r="E45" s="20" t="s">
        <v>674</v>
      </c>
      <c r="F45" s="50">
        <v>91.5</v>
      </c>
      <c r="G45" s="50">
        <v>11</v>
      </c>
      <c r="H45" s="54">
        <f t="shared" si="12"/>
        <v>45.75</v>
      </c>
      <c r="I45" s="36">
        <f t="shared" si="13"/>
        <v>22.875</v>
      </c>
      <c r="J45" s="35">
        <v>8.6</v>
      </c>
      <c r="K45" s="41">
        <f t="shared" si="14"/>
        <v>17.2</v>
      </c>
      <c r="L45" s="41">
        <v>68.52</v>
      </c>
      <c r="M45" s="41">
        <f t="shared" si="15"/>
        <v>20.555999999999997</v>
      </c>
      <c r="N45" s="41">
        <v>7.6</v>
      </c>
      <c r="O45" s="41">
        <v>3</v>
      </c>
      <c r="P45" s="41"/>
      <c r="Q45" s="41">
        <f>N45+O45</f>
        <v>10.6</v>
      </c>
      <c r="R45" s="41">
        <f t="shared" si="16"/>
        <v>28.266666666666669</v>
      </c>
      <c r="S45" s="41">
        <f t="shared" si="17"/>
        <v>66.022666666666666</v>
      </c>
      <c r="T45" s="41">
        <f t="shared" si="18"/>
        <v>33.011333333333333</v>
      </c>
      <c r="U45" s="41">
        <f t="shared" si="19"/>
        <v>55.886333333333333</v>
      </c>
      <c r="V45" s="35">
        <f t="shared" si="11"/>
        <v>17</v>
      </c>
      <c r="W45" s="34">
        <v>18322904425</v>
      </c>
      <c r="X45" s="13"/>
      <c r="Y45" s="37">
        <v>5</v>
      </c>
      <c r="Z45" s="37">
        <v>18</v>
      </c>
    </row>
    <row r="46" spans="1:26" ht="24.95" customHeight="1" x14ac:dyDescent="0.15">
      <c r="A46" s="65">
        <v>20</v>
      </c>
      <c r="B46" s="66" t="s">
        <v>652</v>
      </c>
      <c r="C46" s="50" t="s">
        <v>691</v>
      </c>
      <c r="D46" s="50" t="s">
        <v>120</v>
      </c>
      <c r="E46" s="67" t="s">
        <v>692</v>
      </c>
      <c r="F46" s="50">
        <v>76.5</v>
      </c>
      <c r="G46" s="50">
        <v>20</v>
      </c>
      <c r="H46" s="54">
        <f t="shared" si="12"/>
        <v>38.25</v>
      </c>
      <c r="I46" s="36">
        <f t="shared" si="13"/>
        <v>19.125</v>
      </c>
      <c r="J46" s="35">
        <v>8.1999999999999993</v>
      </c>
      <c r="K46" s="41">
        <f t="shared" si="14"/>
        <v>16.399999999999999</v>
      </c>
      <c r="L46" s="41">
        <v>55.72</v>
      </c>
      <c r="M46" s="41">
        <f t="shared" si="15"/>
        <v>16.715999999999998</v>
      </c>
      <c r="N46" s="41">
        <v>7.6</v>
      </c>
      <c r="O46" s="41">
        <v>3.2</v>
      </c>
      <c r="P46" s="41"/>
      <c r="Q46" s="41">
        <f>N46+O46</f>
        <v>10.8</v>
      </c>
      <c r="R46" s="41">
        <f t="shared" si="16"/>
        <v>28.800000000000008</v>
      </c>
      <c r="S46" s="41">
        <f t="shared" si="17"/>
        <v>61.916000000000011</v>
      </c>
      <c r="T46" s="41">
        <f t="shared" si="18"/>
        <v>30.958000000000006</v>
      </c>
      <c r="U46" s="41">
        <f t="shared" si="19"/>
        <v>50.083000000000006</v>
      </c>
      <c r="V46" s="35">
        <f t="shared" si="11"/>
        <v>18</v>
      </c>
      <c r="W46" s="50">
        <v>18296159449</v>
      </c>
      <c r="X46" s="65"/>
      <c r="Y46" s="68">
        <v>51</v>
      </c>
      <c r="Z46" s="68">
        <v>41</v>
      </c>
    </row>
    <row r="47" spans="1:26" ht="24.95" customHeight="1" x14ac:dyDescent="0.15">
      <c r="A47" s="65">
        <v>16</v>
      </c>
      <c r="B47" s="66" t="s">
        <v>652</v>
      </c>
      <c r="C47" s="50" t="s">
        <v>683</v>
      </c>
      <c r="D47" s="50" t="s">
        <v>120</v>
      </c>
      <c r="E47" s="67" t="s">
        <v>684</v>
      </c>
      <c r="F47" s="50">
        <v>87</v>
      </c>
      <c r="G47" s="50">
        <v>16</v>
      </c>
      <c r="H47" s="54">
        <f t="shared" si="12"/>
        <v>43.5</v>
      </c>
      <c r="I47" s="36">
        <f t="shared" si="13"/>
        <v>21.75</v>
      </c>
      <c r="J47" s="35">
        <v>5.0199999999999996</v>
      </c>
      <c r="K47" s="41">
        <f t="shared" si="14"/>
        <v>10.040000000000001</v>
      </c>
      <c r="L47" s="41">
        <v>65.72</v>
      </c>
      <c r="M47" s="41">
        <f t="shared" si="15"/>
        <v>19.715999999999998</v>
      </c>
      <c r="N47" s="41">
        <v>0</v>
      </c>
      <c r="O47" s="41">
        <v>2</v>
      </c>
      <c r="P47" s="41">
        <f>O47*(2.24/2.33)</f>
        <v>1.92274678111588</v>
      </c>
      <c r="Q47" s="41">
        <f>N47+P47</f>
        <v>1.92274678111588</v>
      </c>
      <c r="R47" s="41">
        <f t="shared" si="16"/>
        <v>5.127324749642348</v>
      </c>
      <c r="S47" s="41">
        <f t="shared" si="17"/>
        <v>34.883324749642348</v>
      </c>
      <c r="T47" s="41">
        <f t="shared" si="18"/>
        <v>17.441662374821174</v>
      </c>
      <c r="U47" s="41">
        <f t="shared" si="19"/>
        <v>39.191662374821178</v>
      </c>
      <c r="V47" s="35">
        <f t="shared" si="11"/>
        <v>19</v>
      </c>
      <c r="W47" s="50">
        <v>15307977927</v>
      </c>
      <c r="X47" s="70"/>
      <c r="Y47" s="68">
        <v>50</v>
      </c>
      <c r="Z47" s="68">
        <v>10</v>
      </c>
    </row>
    <row r="48" spans="1:26" ht="24.95" customHeight="1" x14ac:dyDescent="0.15">
      <c r="A48" s="65">
        <v>22</v>
      </c>
      <c r="B48" s="66" t="s">
        <v>652</v>
      </c>
      <c r="C48" s="65" t="s">
        <v>695</v>
      </c>
      <c r="D48" s="65" t="s">
        <v>120</v>
      </c>
      <c r="E48" s="71" t="s">
        <v>696</v>
      </c>
      <c r="F48" s="65">
        <v>74.5</v>
      </c>
      <c r="G48" s="65">
        <v>22</v>
      </c>
      <c r="H48" s="54">
        <f t="shared" si="12"/>
        <v>37.25</v>
      </c>
      <c r="I48" s="36">
        <f t="shared" si="13"/>
        <v>18.625</v>
      </c>
      <c r="J48" s="35">
        <v>1.46</v>
      </c>
      <c r="K48" s="41">
        <f t="shared" si="14"/>
        <v>2.9200000000000004</v>
      </c>
      <c r="L48" s="41">
        <v>31.6</v>
      </c>
      <c r="M48" s="41">
        <f t="shared" si="15"/>
        <v>9.48</v>
      </c>
      <c r="N48" s="41">
        <v>5.8</v>
      </c>
      <c r="O48" s="41">
        <v>2</v>
      </c>
      <c r="P48" s="41"/>
      <c r="Q48" s="41">
        <f>N48+O48</f>
        <v>7.8</v>
      </c>
      <c r="R48" s="41">
        <f t="shared" si="16"/>
        <v>20.8</v>
      </c>
      <c r="S48" s="41">
        <f t="shared" si="17"/>
        <v>33.200000000000003</v>
      </c>
      <c r="T48" s="41">
        <f t="shared" si="18"/>
        <v>16.600000000000001</v>
      </c>
      <c r="U48" s="41">
        <f t="shared" si="19"/>
        <v>35.225000000000001</v>
      </c>
      <c r="V48" s="35">
        <f t="shared" si="11"/>
        <v>20</v>
      </c>
      <c r="W48" s="65">
        <v>13576690374</v>
      </c>
      <c r="X48" s="50" t="s">
        <v>84</v>
      </c>
      <c r="Y48" s="68">
        <v>15</v>
      </c>
      <c r="Z48" s="68">
        <v>14</v>
      </c>
    </row>
    <row r="49" spans="1:26" ht="24.95" customHeight="1" x14ac:dyDescent="0.15">
      <c r="A49" s="65">
        <v>17</v>
      </c>
      <c r="B49" s="66" t="s">
        <v>652</v>
      </c>
      <c r="C49" s="50" t="s">
        <v>685</v>
      </c>
      <c r="D49" s="50" t="s">
        <v>19</v>
      </c>
      <c r="E49" s="67" t="s">
        <v>686</v>
      </c>
      <c r="F49" s="50">
        <v>85</v>
      </c>
      <c r="G49" s="50">
        <v>17</v>
      </c>
      <c r="H49" s="54">
        <f t="shared" si="12"/>
        <v>42.5</v>
      </c>
      <c r="I49" s="36">
        <f t="shared" si="13"/>
        <v>21.25</v>
      </c>
      <c r="J49" s="35">
        <v>3.05</v>
      </c>
      <c r="K49" s="41">
        <f t="shared" si="14"/>
        <v>6.1</v>
      </c>
      <c r="L49" s="41">
        <v>13.48</v>
      </c>
      <c r="M49" s="41">
        <f t="shared" si="15"/>
        <v>4.0439999999999996</v>
      </c>
      <c r="N49" s="41">
        <v>4.8</v>
      </c>
      <c r="O49" s="41">
        <v>1.7</v>
      </c>
      <c r="P49" s="41">
        <f>O49*(2.24/2.13)</f>
        <v>1.7877934272300471</v>
      </c>
      <c r="Q49" s="41">
        <f>N49+P49</f>
        <v>6.5877934272300465</v>
      </c>
      <c r="R49" s="41">
        <f t="shared" si="16"/>
        <v>17.567449139280125</v>
      </c>
      <c r="S49" s="41">
        <f t="shared" si="17"/>
        <v>27.711449139280123</v>
      </c>
      <c r="T49" s="41">
        <f t="shared" si="18"/>
        <v>13.855724569640062</v>
      </c>
      <c r="U49" s="41">
        <f t="shared" si="19"/>
        <v>35.10572456964006</v>
      </c>
      <c r="V49" s="35">
        <f t="shared" si="11"/>
        <v>21</v>
      </c>
      <c r="W49" s="50">
        <v>15387859737</v>
      </c>
      <c r="X49" s="70"/>
      <c r="Y49" s="68">
        <v>16</v>
      </c>
      <c r="Z49" s="68">
        <v>32</v>
      </c>
    </row>
    <row r="50" spans="1:26" ht="24.95" customHeight="1" x14ac:dyDescent="0.15">
      <c r="A50" s="65">
        <v>21</v>
      </c>
      <c r="B50" s="66" t="s">
        <v>652</v>
      </c>
      <c r="C50" s="65" t="s">
        <v>693</v>
      </c>
      <c r="D50" s="65" t="s">
        <v>19</v>
      </c>
      <c r="E50" s="71" t="s">
        <v>694</v>
      </c>
      <c r="F50" s="65">
        <v>75.5</v>
      </c>
      <c r="G50" s="65">
        <v>21</v>
      </c>
      <c r="H50" s="54">
        <f t="shared" si="12"/>
        <v>37.75</v>
      </c>
      <c r="I50" s="36">
        <f t="shared" si="13"/>
        <v>18.875</v>
      </c>
      <c r="J50" s="35">
        <v>5.28</v>
      </c>
      <c r="K50" s="41">
        <f t="shared" si="14"/>
        <v>10.56</v>
      </c>
      <c r="L50" s="41">
        <v>42.28</v>
      </c>
      <c r="M50" s="41">
        <f t="shared" si="15"/>
        <v>12.683999999999999</v>
      </c>
      <c r="N50" s="41">
        <v>0</v>
      </c>
      <c r="O50" s="41">
        <v>0</v>
      </c>
      <c r="P50" s="41">
        <f>O50*(2.24/2.33)</f>
        <v>0</v>
      </c>
      <c r="Q50" s="41">
        <f>N50+P50</f>
        <v>0</v>
      </c>
      <c r="R50" s="41">
        <f t="shared" si="16"/>
        <v>0</v>
      </c>
      <c r="S50" s="41">
        <f t="shared" si="17"/>
        <v>23.244</v>
      </c>
      <c r="T50" s="41">
        <f t="shared" si="18"/>
        <v>11.622</v>
      </c>
      <c r="U50" s="41">
        <f t="shared" si="19"/>
        <v>30.497</v>
      </c>
      <c r="V50" s="35">
        <f t="shared" si="11"/>
        <v>22</v>
      </c>
      <c r="W50" s="65">
        <v>18307978123</v>
      </c>
      <c r="X50" s="65"/>
      <c r="Y50" s="68">
        <v>42</v>
      </c>
      <c r="Z50" s="68">
        <v>21</v>
      </c>
    </row>
    <row r="51" spans="1:26" s="74" customFormat="1" ht="24.95" customHeight="1" x14ac:dyDescent="0.15">
      <c r="A51" s="65">
        <v>23</v>
      </c>
      <c r="B51" s="66" t="s">
        <v>652</v>
      </c>
      <c r="C51" s="65" t="s">
        <v>697</v>
      </c>
      <c r="D51" s="65" t="s">
        <v>120</v>
      </c>
      <c r="E51" s="71" t="s">
        <v>698</v>
      </c>
      <c r="F51" s="65">
        <v>72.5</v>
      </c>
      <c r="G51" s="65">
        <v>23</v>
      </c>
      <c r="H51" s="54">
        <f t="shared" si="12"/>
        <v>36.25</v>
      </c>
      <c r="I51" s="64">
        <f t="shared" si="13"/>
        <v>18.125</v>
      </c>
      <c r="J51" s="38"/>
      <c r="K51" s="76">
        <f t="shared" si="14"/>
        <v>0</v>
      </c>
      <c r="L51" s="76"/>
      <c r="M51" s="76">
        <f t="shared" si="15"/>
        <v>0</v>
      </c>
      <c r="N51" s="76"/>
      <c r="O51" s="76"/>
      <c r="P51" s="76"/>
      <c r="Q51" s="76">
        <f>N51+O51</f>
        <v>0</v>
      </c>
      <c r="R51" s="76">
        <f t="shared" si="16"/>
        <v>0</v>
      </c>
      <c r="S51" s="76">
        <f t="shared" si="17"/>
        <v>0</v>
      </c>
      <c r="T51" s="76">
        <f t="shared" si="18"/>
        <v>0</v>
      </c>
      <c r="U51" s="41">
        <f t="shared" si="19"/>
        <v>18.125</v>
      </c>
      <c r="V51" s="35">
        <f t="shared" si="11"/>
        <v>23</v>
      </c>
      <c r="W51" s="65">
        <v>13979705773</v>
      </c>
      <c r="X51" s="50" t="s">
        <v>985</v>
      </c>
      <c r="Y51" s="65"/>
      <c r="Z51" s="65"/>
    </row>
    <row r="52" spans="1:26" ht="24.95" customHeight="1" x14ac:dyDescent="0.15">
      <c r="A52" s="65">
        <v>1</v>
      </c>
      <c r="B52" s="66" t="s">
        <v>759</v>
      </c>
      <c r="C52" s="50" t="s">
        <v>760</v>
      </c>
      <c r="D52" s="50" t="s">
        <v>120</v>
      </c>
      <c r="E52" s="67" t="s">
        <v>761</v>
      </c>
      <c r="F52" s="50">
        <v>118</v>
      </c>
      <c r="G52" s="50">
        <v>1</v>
      </c>
      <c r="H52" s="54">
        <f t="shared" si="12"/>
        <v>59</v>
      </c>
      <c r="I52" s="36">
        <f t="shared" si="13"/>
        <v>29.5</v>
      </c>
      <c r="J52" s="35">
        <v>10.199999999999999</v>
      </c>
      <c r="K52" s="41">
        <f t="shared" si="14"/>
        <v>20.399999999999999</v>
      </c>
      <c r="L52" s="41">
        <v>78.52</v>
      </c>
      <c r="M52" s="41">
        <f t="shared" si="15"/>
        <v>23.555999999999997</v>
      </c>
      <c r="N52" s="41">
        <v>11</v>
      </c>
      <c r="O52" s="41">
        <v>2.8</v>
      </c>
      <c r="P52" s="41">
        <f>O52*(2.24/2.13)</f>
        <v>2.9446009389671364</v>
      </c>
      <c r="Q52" s="41">
        <f>N52+P52</f>
        <v>13.944600938967136</v>
      </c>
      <c r="R52" s="41">
        <f t="shared" si="16"/>
        <v>37.185602503912371</v>
      </c>
      <c r="S52" s="58">
        <f t="shared" si="17"/>
        <v>81.141602503912367</v>
      </c>
      <c r="T52" s="58">
        <f t="shared" si="18"/>
        <v>40.570801251956183</v>
      </c>
      <c r="U52" s="41">
        <f t="shared" si="19"/>
        <v>70.070801251956183</v>
      </c>
      <c r="V52" s="35">
        <f>RANK(U52,U$52:U$54)</f>
        <v>1</v>
      </c>
      <c r="W52" s="50">
        <v>15707971258</v>
      </c>
      <c r="X52" s="70"/>
      <c r="Y52" s="68">
        <v>53</v>
      </c>
      <c r="Z52" s="68">
        <v>30</v>
      </c>
    </row>
    <row r="53" spans="1:26" ht="24.95" customHeight="1" x14ac:dyDescent="0.15">
      <c r="A53" s="65">
        <v>2</v>
      </c>
      <c r="B53" s="66" t="s">
        <v>759</v>
      </c>
      <c r="C53" s="50" t="s">
        <v>762</v>
      </c>
      <c r="D53" s="50" t="s">
        <v>19</v>
      </c>
      <c r="E53" s="67" t="s">
        <v>763</v>
      </c>
      <c r="F53" s="50">
        <v>112.5</v>
      </c>
      <c r="G53" s="50">
        <v>2</v>
      </c>
      <c r="H53" s="54">
        <f t="shared" si="12"/>
        <v>56.25</v>
      </c>
      <c r="I53" s="36">
        <f t="shared" si="13"/>
        <v>28.125</v>
      </c>
      <c r="J53" s="35">
        <v>12.37</v>
      </c>
      <c r="K53" s="41">
        <f t="shared" si="14"/>
        <v>24.74</v>
      </c>
      <c r="L53" s="41">
        <v>73.72</v>
      </c>
      <c r="M53" s="41">
        <f t="shared" si="15"/>
        <v>22.116</v>
      </c>
      <c r="N53" s="41">
        <v>11</v>
      </c>
      <c r="O53" s="41">
        <v>0</v>
      </c>
      <c r="P53" s="41">
        <f>O53*(2.24/2.33)</f>
        <v>0</v>
      </c>
      <c r="Q53" s="41">
        <f>N53+P53</f>
        <v>11</v>
      </c>
      <c r="R53" s="41">
        <f t="shared" si="16"/>
        <v>29.333333333333339</v>
      </c>
      <c r="S53" s="41">
        <f t="shared" si="17"/>
        <v>76.189333333333337</v>
      </c>
      <c r="T53" s="41">
        <f t="shared" si="18"/>
        <v>38.094666666666669</v>
      </c>
      <c r="U53" s="41">
        <f t="shared" si="19"/>
        <v>66.219666666666669</v>
      </c>
      <c r="V53" s="35">
        <f>RANK(U53,U$52:U$54)</f>
        <v>2</v>
      </c>
      <c r="W53" s="50">
        <v>18579132045</v>
      </c>
      <c r="X53" s="70"/>
      <c r="Y53" s="68">
        <v>40</v>
      </c>
      <c r="Z53" s="68">
        <v>1</v>
      </c>
    </row>
    <row r="54" spans="1:26" ht="24.95" customHeight="1" x14ac:dyDescent="0.15">
      <c r="A54" s="65">
        <v>3</v>
      </c>
      <c r="B54" s="66" t="s">
        <v>759</v>
      </c>
      <c r="C54" s="65" t="s">
        <v>764</v>
      </c>
      <c r="D54" s="65" t="s">
        <v>19</v>
      </c>
      <c r="E54" s="71" t="s">
        <v>765</v>
      </c>
      <c r="F54" s="65">
        <v>108</v>
      </c>
      <c r="G54" s="65">
        <v>3</v>
      </c>
      <c r="H54" s="54">
        <f t="shared" si="12"/>
        <v>54</v>
      </c>
      <c r="I54" s="36">
        <f t="shared" si="13"/>
        <v>27</v>
      </c>
      <c r="J54" s="35">
        <v>9.3699999999999992</v>
      </c>
      <c r="K54" s="41">
        <f t="shared" si="14"/>
        <v>18.739999999999998</v>
      </c>
      <c r="L54" s="41">
        <v>55.88</v>
      </c>
      <c r="M54" s="41">
        <f t="shared" si="15"/>
        <v>16.763999999999999</v>
      </c>
      <c r="N54" s="41">
        <v>12</v>
      </c>
      <c r="O54" s="41">
        <v>3</v>
      </c>
      <c r="P54" s="41">
        <f>O54*(2.24/2.33)</f>
        <v>2.8841201716738203</v>
      </c>
      <c r="Q54" s="41">
        <f>N54+P54</f>
        <v>14.884120171673821</v>
      </c>
      <c r="R54" s="41">
        <f t="shared" si="16"/>
        <v>39.690987124463533</v>
      </c>
      <c r="S54" s="58">
        <f t="shared" si="17"/>
        <v>75.194987124463523</v>
      </c>
      <c r="T54" s="58">
        <f t="shared" si="18"/>
        <v>37.597493562231762</v>
      </c>
      <c r="U54" s="41">
        <f t="shared" si="19"/>
        <v>64.597493562231762</v>
      </c>
      <c r="V54" s="35">
        <f>RANK(U54,U$52:U$54)</f>
        <v>3</v>
      </c>
      <c r="W54" s="65">
        <v>15879730353</v>
      </c>
      <c r="X54" s="70"/>
      <c r="Y54" s="68">
        <v>33</v>
      </c>
      <c r="Z54" s="68">
        <v>6</v>
      </c>
    </row>
    <row r="55" spans="1:26" ht="24" customHeight="1" x14ac:dyDescent="0.15">
      <c r="J55" s="26" t="s">
        <v>953</v>
      </c>
    </row>
  </sheetData>
  <mergeCells count="23">
    <mergeCell ref="E2:E4"/>
    <mergeCell ref="F3:F4"/>
    <mergeCell ref="H3:H4"/>
    <mergeCell ref="F2:I2"/>
    <mergeCell ref="Y2:Y4"/>
    <mergeCell ref="G3:G4"/>
    <mergeCell ref="I3:I4"/>
    <mergeCell ref="J3:K3"/>
    <mergeCell ref="L3:M3"/>
    <mergeCell ref="V2:V4"/>
    <mergeCell ref="A1:Z1"/>
    <mergeCell ref="A2:A4"/>
    <mergeCell ref="B2:B4"/>
    <mergeCell ref="C2:C4"/>
    <mergeCell ref="D2:D4"/>
    <mergeCell ref="Z2:Z4"/>
    <mergeCell ref="N3:R3"/>
    <mergeCell ref="W2:W4"/>
    <mergeCell ref="U2:U4"/>
    <mergeCell ref="S3:S4"/>
    <mergeCell ref="T3:T4"/>
    <mergeCell ref="J2:T2"/>
    <mergeCell ref="X2:X4"/>
  </mergeCells>
  <phoneticPr fontId="7" type="noConversion"/>
  <printOptions horizontalCentered="1"/>
  <pageMargins left="0.35433070866141736" right="0.15748031496062992" top="0.78740157480314965" bottom="0.98425196850393704" header="0.51181102362204722" footer="0.51181102362204722"/>
  <pageSetup paperSize="9" orientation="landscape" verticalDpi="0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AA9"/>
  <sheetViews>
    <sheetView workbookViewId="0">
      <selection activeCell="V6" sqref="V6"/>
    </sheetView>
  </sheetViews>
  <sheetFormatPr defaultColWidth="9" defaultRowHeight="14.25" x14ac:dyDescent="0.15"/>
  <cols>
    <col min="1" max="1" width="3.25" style="1" customWidth="1"/>
    <col min="2" max="2" width="9.5" style="1" customWidth="1"/>
    <col min="3" max="3" width="6.75" style="1" customWidth="1"/>
    <col min="4" max="4" width="3.875" style="1" customWidth="1"/>
    <col min="5" max="5" width="15.875" style="2" hidden="1" customWidth="1"/>
    <col min="6" max="6" width="5.625" style="1" customWidth="1"/>
    <col min="7" max="7" width="3.875" style="1" customWidth="1"/>
    <col min="8" max="8" width="5.625" style="1" customWidth="1"/>
    <col min="9" max="9" width="7.125" style="3" customWidth="1"/>
    <col min="10" max="12" width="5.625" style="3" customWidth="1"/>
    <col min="13" max="13" width="6.5" style="3" customWidth="1"/>
    <col min="14" max="14" width="6.875" style="3" customWidth="1"/>
    <col min="15" max="15" width="6.625" style="3" customWidth="1"/>
    <col min="16" max="16" width="5.125" style="3" customWidth="1"/>
    <col min="17" max="19" width="5.625" style="3" customWidth="1"/>
    <col min="20" max="21" width="5.625" style="2" customWidth="1"/>
    <col min="22" max="22" width="6" style="2" customWidth="1"/>
    <col min="23" max="23" width="3.75" style="2" customWidth="1"/>
    <col min="24" max="24" width="10.375" style="4" hidden="1" customWidth="1"/>
    <col min="25" max="25" width="7" style="5" customWidth="1"/>
    <col min="26" max="26" width="5.875" style="21" customWidth="1"/>
    <col min="27" max="27" width="3.375" customWidth="1"/>
  </cols>
  <sheetData>
    <row r="1" spans="1:27" ht="32.25" customHeight="1" x14ac:dyDescent="0.15">
      <c r="A1" s="84" t="s">
        <v>929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7" ht="18" customHeight="1" x14ac:dyDescent="0.15">
      <c r="A2" s="98" t="s">
        <v>1</v>
      </c>
      <c r="B2" s="98" t="s">
        <v>2</v>
      </c>
      <c r="C2" s="98" t="s">
        <v>3</v>
      </c>
      <c r="D2" s="98" t="s">
        <v>4</v>
      </c>
      <c r="E2" s="98" t="s">
        <v>5</v>
      </c>
      <c r="F2" s="89" t="s">
        <v>6</v>
      </c>
      <c r="G2" s="89"/>
      <c r="H2" s="89"/>
      <c r="I2" s="89"/>
      <c r="J2" s="92" t="s">
        <v>446</v>
      </c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83" t="s">
        <v>8</v>
      </c>
      <c r="W2" s="83" t="s">
        <v>9</v>
      </c>
      <c r="X2" s="83" t="s">
        <v>10</v>
      </c>
      <c r="Y2" s="85" t="s">
        <v>11</v>
      </c>
      <c r="Z2" s="93" t="s">
        <v>954</v>
      </c>
      <c r="AA2" s="93" t="s">
        <v>955</v>
      </c>
    </row>
    <row r="3" spans="1:27" ht="38.1" customHeight="1" x14ac:dyDescent="0.15">
      <c r="A3" s="99"/>
      <c r="B3" s="99"/>
      <c r="C3" s="99"/>
      <c r="D3" s="99"/>
      <c r="E3" s="99"/>
      <c r="F3" s="29" t="s">
        <v>956</v>
      </c>
      <c r="G3" s="29" t="s">
        <v>9</v>
      </c>
      <c r="H3" s="29" t="s">
        <v>14</v>
      </c>
      <c r="I3" s="32" t="s">
        <v>15</v>
      </c>
      <c r="J3" s="92" t="s">
        <v>957</v>
      </c>
      <c r="K3" s="92"/>
      <c r="L3" s="92" t="s">
        <v>958</v>
      </c>
      <c r="M3" s="92"/>
      <c r="N3" s="92" t="s">
        <v>959</v>
      </c>
      <c r="O3" s="92"/>
      <c r="P3" s="92" t="s">
        <v>960</v>
      </c>
      <c r="Q3" s="92"/>
      <c r="R3" s="92" t="s">
        <v>961</v>
      </c>
      <c r="S3" s="92"/>
      <c r="T3" s="92" t="s">
        <v>962</v>
      </c>
      <c r="U3" s="92" t="s">
        <v>963</v>
      </c>
      <c r="V3" s="83"/>
      <c r="W3" s="83"/>
      <c r="X3" s="83"/>
      <c r="Y3" s="85"/>
      <c r="Z3" s="93"/>
      <c r="AA3" s="93"/>
    </row>
    <row r="4" spans="1:27" ht="38.1" customHeight="1" x14ac:dyDescent="0.15">
      <c r="A4" s="100"/>
      <c r="B4" s="100"/>
      <c r="C4" s="100"/>
      <c r="D4" s="100"/>
      <c r="E4" s="100"/>
      <c r="F4" s="29"/>
      <c r="G4" s="29"/>
      <c r="H4" s="29"/>
      <c r="I4" s="32"/>
      <c r="J4" s="20" t="s">
        <v>964</v>
      </c>
      <c r="K4" s="20" t="s">
        <v>965</v>
      </c>
      <c r="L4" s="20" t="s">
        <v>966</v>
      </c>
      <c r="M4" s="20" t="s">
        <v>965</v>
      </c>
      <c r="N4" s="20" t="s">
        <v>964</v>
      </c>
      <c r="O4" s="20" t="s">
        <v>965</v>
      </c>
      <c r="P4" s="20" t="s">
        <v>967</v>
      </c>
      <c r="Q4" s="20" t="s">
        <v>965</v>
      </c>
      <c r="R4" s="20" t="s">
        <v>968</v>
      </c>
      <c r="S4" s="20" t="s">
        <v>965</v>
      </c>
      <c r="T4" s="92"/>
      <c r="U4" s="92"/>
      <c r="V4" s="83"/>
      <c r="W4" s="83"/>
      <c r="X4" s="30"/>
      <c r="Y4" s="85"/>
      <c r="Z4" s="93"/>
      <c r="AA4" s="93"/>
    </row>
    <row r="5" spans="1:27" ht="38.25" customHeight="1" x14ac:dyDescent="0.15">
      <c r="A5" s="65">
        <v>1</v>
      </c>
      <c r="B5" s="66" t="s">
        <v>699</v>
      </c>
      <c r="C5" s="50" t="s">
        <v>700</v>
      </c>
      <c r="D5" s="50" t="s">
        <v>120</v>
      </c>
      <c r="E5" s="67" t="s">
        <v>701</v>
      </c>
      <c r="F5" s="50">
        <v>102.5</v>
      </c>
      <c r="G5" s="50">
        <v>1</v>
      </c>
      <c r="H5" s="54">
        <f>F5/2</f>
        <v>51.25</v>
      </c>
      <c r="I5" s="36">
        <f>H5*0.5</f>
        <v>25.625</v>
      </c>
      <c r="J5" s="36">
        <v>11</v>
      </c>
      <c r="K5" s="36">
        <f>J5*(100/15)*0.2</f>
        <v>14.66666666666667</v>
      </c>
      <c r="L5" s="36">
        <v>84.28</v>
      </c>
      <c r="M5" s="36">
        <f>L5*0.2</f>
        <v>16.856000000000002</v>
      </c>
      <c r="N5" s="36">
        <v>12.2</v>
      </c>
      <c r="O5" s="36">
        <f>N5*(100/15)*0.2</f>
        <v>16.266666666666666</v>
      </c>
      <c r="P5" s="36">
        <v>10</v>
      </c>
      <c r="Q5" s="36">
        <f>P5*(100/10)*0.2</f>
        <v>20</v>
      </c>
      <c r="R5" s="36">
        <v>8</v>
      </c>
      <c r="S5" s="36">
        <f>R5*(100/8)*0.2</f>
        <v>20</v>
      </c>
      <c r="T5" s="36">
        <f>K5+M5+O5+Q5+S5</f>
        <v>87.789333333333332</v>
      </c>
      <c r="U5" s="36">
        <f>T5*0.5</f>
        <v>43.894666666666666</v>
      </c>
      <c r="V5" s="36">
        <f>I5+U5</f>
        <v>69.519666666666666</v>
      </c>
      <c r="W5" s="35">
        <v>1</v>
      </c>
      <c r="X5" s="50">
        <v>13803577519</v>
      </c>
      <c r="Y5" s="50"/>
      <c r="Z5" s="68">
        <v>32</v>
      </c>
      <c r="AA5" s="69">
        <v>49</v>
      </c>
    </row>
    <row r="6" spans="1:27" ht="38.25" customHeight="1" x14ac:dyDescent="0.15">
      <c r="A6" s="65">
        <v>3</v>
      </c>
      <c r="B6" s="66" t="s">
        <v>699</v>
      </c>
      <c r="C6" s="50" t="s">
        <v>704</v>
      </c>
      <c r="D6" s="50" t="s">
        <v>120</v>
      </c>
      <c r="E6" s="67" t="s">
        <v>705</v>
      </c>
      <c r="F6" s="50">
        <v>95</v>
      </c>
      <c r="G6" s="50">
        <v>3</v>
      </c>
      <c r="H6" s="54">
        <f>F6/2</f>
        <v>47.5</v>
      </c>
      <c r="I6" s="36">
        <f>H6*0.5</f>
        <v>23.75</v>
      </c>
      <c r="J6" s="36">
        <v>7.81</v>
      </c>
      <c r="K6" s="36">
        <f>J6*(100/15)*0.2</f>
        <v>10.413333333333334</v>
      </c>
      <c r="L6" s="36">
        <v>68.52</v>
      </c>
      <c r="M6" s="36">
        <f>L6*0.2</f>
        <v>13.704000000000001</v>
      </c>
      <c r="N6" s="36">
        <v>13.8</v>
      </c>
      <c r="O6" s="36">
        <f>N6*(100/15)*0.2</f>
        <v>18.400000000000002</v>
      </c>
      <c r="P6" s="36">
        <v>10</v>
      </c>
      <c r="Q6" s="36">
        <f>P6*(100/10)*0.2</f>
        <v>20</v>
      </c>
      <c r="R6" s="36">
        <v>0</v>
      </c>
      <c r="S6" s="36">
        <f>R6*(100/8)*0.2</f>
        <v>0</v>
      </c>
      <c r="T6" s="36">
        <f>K6+M6+O6+Q6+S6</f>
        <v>62.51733333333334</v>
      </c>
      <c r="U6" s="36">
        <f>T6*0.5</f>
        <v>31.25866666666667</v>
      </c>
      <c r="V6" s="36">
        <f>I6+U6</f>
        <v>55.00866666666667</v>
      </c>
      <c r="W6" s="35">
        <v>2</v>
      </c>
      <c r="X6" s="50">
        <v>15170231816</v>
      </c>
      <c r="Y6" s="70"/>
      <c r="Z6" s="68">
        <v>30</v>
      </c>
      <c r="AA6" s="69">
        <v>50</v>
      </c>
    </row>
    <row r="7" spans="1:27" ht="38.25" customHeight="1" x14ac:dyDescent="0.15">
      <c r="A7" s="65">
        <v>2</v>
      </c>
      <c r="B7" s="66" t="s">
        <v>699</v>
      </c>
      <c r="C7" s="50" t="s">
        <v>702</v>
      </c>
      <c r="D7" s="50" t="s">
        <v>120</v>
      </c>
      <c r="E7" s="67" t="s">
        <v>703</v>
      </c>
      <c r="F7" s="50">
        <v>99.5</v>
      </c>
      <c r="G7" s="50">
        <v>2</v>
      </c>
      <c r="H7" s="54">
        <f>F7/2</f>
        <v>49.75</v>
      </c>
      <c r="I7" s="36">
        <f>H7*0.5</f>
        <v>24.875</v>
      </c>
      <c r="J7" s="36">
        <v>8.6</v>
      </c>
      <c r="K7" s="36">
        <f>J7*(100/15)*0.2</f>
        <v>11.466666666666669</v>
      </c>
      <c r="L7" s="36">
        <v>50</v>
      </c>
      <c r="M7" s="36">
        <f>L7*0.2</f>
        <v>10</v>
      </c>
      <c r="N7" s="36">
        <v>10.3</v>
      </c>
      <c r="O7" s="36">
        <f>N7*(100/15)*0.2</f>
        <v>13.733333333333334</v>
      </c>
      <c r="P7" s="36">
        <v>10</v>
      </c>
      <c r="Q7" s="36">
        <f>P7*(100/10)*0.2</f>
        <v>20</v>
      </c>
      <c r="R7" s="36">
        <v>2</v>
      </c>
      <c r="S7" s="36">
        <f>R7*(100/8)*0.2</f>
        <v>5</v>
      </c>
      <c r="T7" s="36">
        <f>K7+M7+O7+Q7+S7</f>
        <v>60.2</v>
      </c>
      <c r="U7" s="36">
        <f>T7*0.5</f>
        <v>30.1</v>
      </c>
      <c r="V7" s="36">
        <f>I7+U7</f>
        <v>54.975000000000001</v>
      </c>
      <c r="W7" s="35">
        <v>3</v>
      </c>
      <c r="X7" s="50">
        <v>15779682662</v>
      </c>
      <c r="Y7" s="50"/>
      <c r="Z7" s="68">
        <v>4</v>
      </c>
      <c r="AA7" s="69">
        <v>47</v>
      </c>
    </row>
    <row r="8" spans="1:27" ht="38.25" customHeight="1" x14ac:dyDescent="0.15">
      <c r="A8" s="65">
        <v>4</v>
      </c>
      <c r="B8" s="66" t="s">
        <v>699</v>
      </c>
      <c r="C8" s="50" t="s">
        <v>706</v>
      </c>
      <c r="D8" s="50" t="s">
        <v>120</v>
      </c>
      <c r="E8" s="67" t="s">
        <v>707</v>
      </c>
      <c r="F8" s="50">
        <v>78</v>
      </c>
      <c r="G8" s="50">
        <v>4</v>
      </c>
      <c r="H8" s="54">
        <f>F8/2</f>
        <v>39</v>
      </c>
      <c r="I8" s="36">
        <f>H8*0.5</f>
        <v>19.5</v>
      </c>
      <c r="J8" s="36">
        <v>5.82</v>
      </c>
      <c r="K8" s="36">
        <f>J8*(100/15)*0.2</f>
        <v>7.7600000000000016</v>
      </c>
      <c r="L8" s="36">
        <v>51.48</v>
      </c>
      <c r="M8" s="36">
        <f>L8*0.2</f>
        <v>10.295999999999999</v>
      </c>
      <c r="N8" s="36">
        <v>9.3000000000000007</v>
      </c>
      <c r="O8" s="36">
        <f>N8*(100/15)*0.2</f>
        <v>12.400000000000002</v>
      </c>
      <c r="P8" s="36">
        <v>0</v>
      </c>
      <c r="Q8" s="36">
        <f>P8*(100/10)*0.2</f>
        <v>0</v>
      </c>
      <c r="R8" s="36"/>
      <c r="S8" s="36">
        <f>R8*(100/8)*0.2</f>
        <v>0</v>
      </c>
      <c r="T8" s="36">
        <f>K8+M8+O8+Q8+S8</f>
        <v>30.456000000000003</v>
      </c>
      <c r="U8" s="36">
        <f>T8*0.5</f>
        <v>15.228000000000002</v>
      </c>
      <c r="V8" s="36">
        <f>I8+U8</f>
        <v>34.728000000000002</v>
      </c>
      <c r="W8" s="35">
        <v>4</v>
      </c>
      <c r="X8" s="50">
        <v>18672187415</v>
      </c>
      <c r="Y8" s="73" t="s">
        <v>969</v>
      </c>
      <c r="Z8" s="68">
        <v>35</v>
      </c>
      <c r="AA8" s="69">
        <v>48</v>
      </c>
    </row>
    <row r="9" spans="1:27" ht="38.25" customHeight="1" x14ac:dyDescent="0.15">
      <c r="A9" s="65">
        <v>5</v>
      </c>
      <c r="B9" s="66" t="s">
        <v>699</v>
      </c>
      <c r="C9" s="65" t="s">
        <v>708</v>
      </c>
      <c r="D9" s="65" t="s">
        <v>120</v>
      </c>
      <c r="E9" s="71" t="s">
        <v>709</v>
      </c>
      <c r="F9" s="65">
        <v>69.5</v>
      </c>
      <c r="G9" s="65">
        <v>5</v>
      </c>
      <c r="H9" s="54">
        <f>F9/2</f>
        <v>34.75</v>
      </c>
      <c r="I9" s="36">
        <f>H9*0.5</f>
        <v>17.375</v>
      </c>
      <c r="J9" s="36"/>
      <c r="K9" s="41"/>
      <c r="L9" s="35"/>
      <c r="M9" s="41"/>
      <c r="N9" s="58"/>
      <c r="O9" s="58"/>
      <c r="P9" s="58"/>
      <c r="Q9" s="58"/>
      <c r="R9" s="35"/>
      <c r="S9" s="58"/>
      <c r="T9" s="35"/>
      <c r="U9" s="35"/>
      <c r="V9" s="72"/>
      <c r="W9" s="35"/>
      <c r="X9" s="65">
        <v>15083597854</v>
      </c>
      <c r="Y9" s="70" t="s">
        <v>970</v>
      </c>
      <c r="Z9" s="68"/>
      <c r="AA9" s="69"/>
    </row>
  </sheetData>
  <mergeCells count="21">
    <mergeCell ref="X2:X3"/>
    <mergeCell ref="A2:A4"/>
    <mergeCell ref="Z2:Z4"/>
    <mergeCell ref="AA2:AA4"/>
    <mergeCell ref="R3:S3"/>
    <mergeCell ref="T3:T4"/>
    <mergeCell ref="U3:U4"/>
    <mergeCell ref="V2:V4"/>
    <mergeCell ref="J2:U2"/>
    <mergeCell ref="J3:K3"/>
    <mergeCell ref="P3:Q3"/>
    <mergeCell ref="B2:B4"/>
    <mergeCell ref="C2:C4"/>
    <mergeCell ref="L3:M3"/>
    <mergeCell ref="A1:Y1"/>
    <mergeCell ref="F2:I2"/>
    <mergeCell ref="Y2:Y4"/>
    <mergeCell ref="D2:D4"/>
    <mergeCell ref="W2:W4"/>
    <mergeCell ref="N3:O3"/>
    <mergeCell ref="E2:E4"/>
  </mergeCells>
  <phoneticPr fontId="7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S51"/>
  <sheetViews>
    <sheetView zoomScaleNormal="1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2" sqref="K12"/>
    </sheetView>
  </sheetViews>
  <sheetFormatPr defaultColWidth="9" defaultRowHeight="14.25" x14ac:dyDescent="0.15"/>
  <cols>
    <col min="1" max="1" width="3.25" style="1" customWidth="1"/>
    <col min="2" max="2" width="11.125" style="1" customWidth="1"/>
    <col min="3" max="3" width="8" style="1" customWidth="1"/>
    <col min="4" max="4" width="3.875" style="1" customWidth="1"/>
    <col min="5" max="5" width="15.875" style="2" hidden="1" customWidth="1"/>
    <col min="6" max="6" width="7.875" style="1" customWidth="1"/>
    <col min="7" max="7" width="4.75" style="1" customWidth="1"/>
    <col min="8" max="8" width="8.625" style="1" customWidth="1"/>
    <col min="9" max="9" width="7.5" style="3" customWidth="1"/>
    <col min="10" max="10" width="7.25" style="3" customWidth="1"/>
    <col min="11" max="11" width="7.125" style="3" customWidth="1"/>
    <col min="12" max="12" width="8.75" style="3" customWidth="1"/>
    <col min="13" max="13" width="8" style="2" customWidth="1"/>
    <col min="14" max="14" width="7.75" style="3" customWidth="1"/>
    <col min="15" max="15" width="9.25" style="2" customWidth="1"/>
    <col min="16" max="16" width="6" style="2" customWidth="1"/>
    <col min="17" max="17" width="7.375" style="5" customWidth="1"/>
    <col min="18" max="18" width="7.875" customWidth="1"/>
    <col min="19" max="19" width="7.125" customWidth="1"/>
  </cols>
  <sheetData>
    <row r="1" spans="1:19" ht="25.5" x14ac:dyDescent="0.1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18" customHeight="1" x14ac:dyDescent="0.15">
      <c r="A2" s="82" t="s">
        <v>1</v>
      </c>
      <c r="B2" s="82" t="s">
        <v>2</v>
      </c>
      <c r="C2" s="82" t="s">
        <v>3</v>
      </c>
      <c r="D2" s="82" t="s">
        <v>4</v>
      </c>
      <c r="E2" s="83" t="s">
        <v>5</v>
      </c>
      <c r="F2" s="102" t="s">
        <v>6</v>
      </c>
      <c r="G2" s="103"/>
      <c r="H2" s="103"/>
      <c r="I2" s="104"/>
      <c r="J2" s="92" t="s">
        <v>446</v>
      </c>
      <c r="K2" s="92"/>
      <c r="L2" s="92"/>
      <c r="M2" s="92"/>
      <c r="N2" s="92"/>
      <c r="O2" s="83" t="s">
        <v>8</v>
      </c>
      <c r="P2" s="83" t="s">
        <v>9</v>
      </c>
      <c r="Q2" s="85" t="s">
        <v>11</v>
      </c>
      <c r="R2" s="93" t="s">
        <v>920</v>
      </c>
      <c r="S2" s="93" t="s">
        <v>921</v>
      </c>
    </row>
    <row r="3" spans="1:19" ht="38.1" customHeight="1" x14ac:dyDescent="0.15">
      <c r="A3" s="82"/>
      <c r="B3" s="89"/>
      <c r="C3" s="82"/>
      <c r="D3" s="82"/>
      <c r="E3" s="83"/>
      <c r="F3" s="29" t="s">
        <v>922</v>
      </c>
      <c r="G3" s="29" t="s">
        <v>9</v>
      </c>
      <c r="H3" s="29" t="s">
        <v>14</v>
      </c>
      <c r="I3" s="32" t="s">
        <v>15</v>
      </c>
      <c r="J3" s="20" t="s">
        <v>947</v>
      </c>
      <c r="K3" s="20" t="s">
        <v>948</v>
      </c>
      <c r="L3" s="20" t="s">
        <v>949</v>
      </c>
      <c r="M3" s="20" t="s">
        <v>923</v>
      </c>
      <c r="N3" s="19" t="s">
        <v>924</v>
      </c>
      <c r="O3" s="83"/>
      <c r="P3" s="83"/>
      <c r="Q3" s="85"/>
      <c r="R3" s="93"/>
      <c r="S3" s="93"/>
    </row>
    <row r="4" spans="1:19" ht="24.95" customHeight="1" x14ac:dyDescent="0.15">
      <c r="A4" s="15">
        <v>2</v>
      </c>
      <c r="B4" s="33" t="s">
        <v>766</v>
      </c>
      <c r="C4" s="34" t="s">
        <v>769</v>
      </c>
      <c r="D4" s="34" t="s">
        <v>19</v>
      </c>
      <c r="E4" s="20" t="s">
        <v>770</v>
      </c>
      <c r="F4" s="34">
        <v>136</v>
      </c>
      <c r="G4" s="34">
        <v>2</v>
      </c>
      <c r="H4" s="62">
        <f t="shared" ref="H4:H51" si="0">F4/2</f>
        <v>68</v>
      </c>
      <c r="I4" s="36">
        <f t="shared" ref="I4:I51" si="1">H4/2</f>
        <v>34</v>
      </c>
      <c r="J4" s="51">
        <v>15.06</v>
      </c>
      <c r="K4" s="51">
        <v>36.26</v>
      </c>
      <c r="L4" s="51">
        <v>36.08</v>
      </c>
      <c r="M4" s="51">
        <f t="shared" ref="M4:M51" si="2">SUM(J4:L4)</f>
        <v>87.4</v>
      </c>
      <c r="N4" s="51">
        <f t="shared" ref="N4:N51" si="3">M4/2</f>
        <v>43.7</v>
      </c>
      <c r="O4" s="36">
        <f t="shared" ref="O4:O51" si="4">I4+N4</f>
        <v>77.7</v>
      </c>
      <c r="P4" s="19">
        <f>RANK(O4,O$4:O$15)</f>
        <v>1</v>
      </c>
      <c r="Q4" s="23"/>
      <c r="R4" s="57">
        <v>8</v>
      </c>
      <c r="S4" s="37">
        <v>5</v>
      </c>
    </row>
    <row r="5" spans="1:19" ht="24.95" customHeight="1" x14ac:dyDescent="0.15">
      <c r="A5" s="15">
        <v>1</v>
      </c>
      <c r="B5" s="33" t="s">
        <v>766</v>
      </c>
      <c r="C5" s="34" t="s">
        <v>767</v>
      </c>
      <c r="D5" s="34" t="s">
        <v>19</v>
      </c>
      <c r="E5" s="20" t="s">
        <v>768</v>
      </c>
      <c r="F5" s="34">
        <v>146</v>
      </c>
      <c r="G5" s="34">
        <v>1</v>
      </c>
      <c r="H5" s="62">
        <f t="shared" si="0"/>
        <v>73</v>
      </c>
      <c r="I5" s="36">
        <f t="shared" si="1"/>
        <v>36.5</v>
      </c>
      <c r="J5" s="51">
        <v>15.3</v>
      </c>
      <c r="K5" s="51">
        <v>34.96</v>
      </c>
      <c r="L5" s="51">
        <v>29.28</v>
      </c>
      <c r="M5" s="51">
        <f t="shared" si="2"/>
        <v>79.540000000000006</v>
      </c>
      <c r="N5" s="51">
        <f t="shared" si="3"/>
        <v>39.770000000000003</v>
      </c>
      <c r="O5" s="36">
        <f t="shared" si="4"/>
        <v>76.27000000000001</v>
      </c>
      <c r="P5" s="19">
        <f t="shared" ref="P5:P15" si="5">RANK(O5,O$4:O$15)</f>
        <v>2</v>
      </c>
      <c r="Q5" s="23"/>
      <c r="R5" s="57">
        <v>22</v>
      </c>
      <c r="S5" s="37">
        <v>3</v>
      </c>
    </row>
    <row r="6" spans="1:19" ht="24.95" customHeight="1" x14ac:dyDescent="0.15">
      <c r="A6" s="15">
        <v>5</v>
      </c>
      <c r="B6" s="33" t="s">
        <v>766</v>
      </c>
      <c r="C6" s="34" t="s">
        <v>775</v>
      </c>
      <c r="D6" s="34" t="s">
        <v>19</v>
      </c>
      <c r="E6" s="20" t="s">
        <v>776</v>
      </c>
      <c r="F6" s="34">
        <v>127</v>
      </c>
      <c r="G6" s="34">
        <v>5</v>
      </c>
      <c r="H6" s="62">
        <f t="shared" si="0"/>
        <v>63.5</v>
      </c>
      <c r="I6" s="36">
        <f t="shared" si="1"/>
        <v>31.75</v>
      </c>
      <c r="J6" s="51">
        <v>17.420000000000002</v>
      </c>
      <c r="K6" s="51">
        <v>37.659999999999997</v>
      </c>
      <c r="L6" s="51">
        <v>31.5</v>
      </c>
      <c r="M6" s="51">
        <f t="shared" si="2"/>
        <v>86.58</v>
      </c>
      <c r="N6" s="51">
        <f t="shared" si="3"/>
        <v>43.29</v>
      </c>
      <c r="O6" s="36">
        <f t="shared" si="4"/>
        <v>75.039999999999992</v>
      </c>
      <c r="P6" s="19">
        <f t="shared" si="5"/>
        <v>3</v>
      </c>
      <c r="Q6" s="23"/>
      <c r="R6" s="57">
        <v>48</v>
      </c>
      <c r="S6" s="37">
        <v>24</v>
      </c>
    </row>
    <row r="7" spans="1:19" ht="24.95" customHeight="1" x14ac:dyDescent="0.15">
      <c r="A7" s="15">
        <v>4</v>
      </c>
      <c r="B7" s="33" t="s">
        <v>766</v>
      </c>
      <c r="C7" s="34" t="s">
        <v>773</v>
      </c>
      <c r="D7" s="34" t="s">
        <v>120</v>
      </c>
      <c r="E7" s="20" t="s">
        <v>774</v>
      </c>
      <c r="F7" s="34">
        <v>131.5</v>
      </c>
      <c r="G7" s="34">
        <v>4</v>
      </c>
      <c r="H7" s="62">
        <f t="shared" si="0"/>
        <v>65.75</v>
      </c>
      <c r="I7" s="36">
        <f t="shared" si="1"/>
        <v>32.875</v>
      </c>
      <c r="J7" s="51">
        <v>15.02</v>
      </c>
      <c r="K7" s="51">
        <v>35.4</v>
      </c>
      <c r="L7" s="51">
        <v>33.020000000000003</v>
      </c>
      <c r="M7" s="51">
        <f t="shared" si="2"/>
        <v>83.44</v>
      </c>
      <c r="N7" s="51">
        <f t="shared" si="3"/>
        <v>41.72</v>
      </c>
      <c r="O7" s="36">
        <f t="shared" si="4"/>
        <v>74.594999999999999</v>
      </c>
      <c r="P7" s="19">
        <f t="shared" si="5"/>
        <v>4</v>
      </c>
      <c r="Q7" s="23"/>
      <c r="R7" s="57">
        <v>43</v>
      </c>
      <c r="S7" s="37">
        <v>33</v>
      </c>
    </row>
    <row r="8" spans="1:19" ht="24.95" customHeight="1" x14ac:dyDescent="0.15">
      <c r="A8" s="15">
        <v>3</v>
      </c>
      <c r="B8" s="33" t="s">
        <v>766</v>
      </c>
      <c r="C8" s="34" t="s">
        <v>771</v>
      </c>
      <c r="D8" s="34" t="s">
        <v>19</v>
      </c>
      <c r="E8" s="20" t="s">
        <v>772</v>
      </c>
      <c r="F8" s="34">
        <v>133.5</v>
      </c>
      <c r="G8" s="34">
        <v>3</v>
      </c>
      <c r="H8" s="62">
        <f t="shared" si="0"/>
        <v>66.75</v>
      </c>
      <c r="I8" s="36">
        <f t="shared" si="1"/>
        <v>33.375</v>
      </c>
      <c r="J8" s="51">
        <v>17.46</v>
      </c>
      <c r="K8" s="51">
        <v>27.72</v>
      </c>
      <c r="L8" s="51">
        <v>35.18</v>
      </c>
      <c r="M8" s="51">
        <f t="shared" si="2"/>
        <v>80.36</v>
      </c>
      <c r="N8" s="51">
        <f t="shared" si="3"/>
        <v>40.18</v>
      </c>
      <c r="O8" s="36">
        <f t="shared" si="4"/>
        <v>73.555000000000007</v>
      </c>
      <c r="P8" s="19">
        <f t="shared" si="5"/>
        <v>5</v>
      </c>
      <c r="Q8" s="23"/>
      <c r="R8" s="57">
        <v>20</v>
      </c>
      <c r="S8" s="37">
        <v>25</v>
      </c>
    </row>
    <row r="9" spans="1:19" ht="24.95" customHeight="1" x14ac:dyDescent="0.15">
      <c r="A9" s="15">
        <v>9</v>
      </c>
      <c r="B9" s="33" t="s">
        <v>766</v>
      </c>
      <c r="C9" s="34" t="s">
        <v>783</v>
      </c>
      <c r="D9" s="34" t="s">
        <v>19</v>
      </c>
      <c r="E9" s="20" t="s">
        <v>784</v>
      </c>
      <c r="F9" s="34">
        <v>109.5</v>
      </c>
      <c r="G9" s="34">
        <v>9</v>
      </c>
      <c r="H9" s="62">
        <f t="shared" si="0"/>
        <v>54.75</v>
      </c>
      <c r="I9" s="36">
        <f t="shared" si="1"/>
        <v>27.375</v>
      </c>
      <c r="J9" s="51">
        <v>16.940000000000001</v>
      </c>
      <c r="K9" s="51">
        <v>31.88</v>
      </c>
      <c r="L9" s="51">
        <v>30.3</v>
      </c>
      <c r="M9" s="51">
        <f t="shared" si="2"/>
        <v>79.12</v>
      </c>
      <c r="N9" s="51">
        <f t="shared" si="3"/>
        <v>39.56</v>
      </c>
      <c r="O9" s="36">
        <f t="shared" si="4"/>
        <v>66.935000000000002</v>
      </c>
      <c r="P9" s="19">
        <f t="shared" si="5"/>
        <v>6</v>
      </c>
      <c r="Q9" s="23"/>
      <c r="R9" s="57">
        <v>6</v>
      </c>
      <c r="S9" s="37">
        <v>15</v>
      </c>
    </row>
    <row r="10" spans="1:19" ht="24.95" customHeight="1" x14ac:dyDescent="0.15">
      <c r="A10" s="15">
        <v>12</v>
      </c>
      <c r="B10" s="33" t="s">
        <v>766</v>
      </c>
      <c r="C10" s="34" t="s">
        <v>789</v>
      </c>
      <c r="D10" s="34" t="s">
        <v>120</v>
      </c>
      <c r="E10" s="20" t="s">
        <v>790</v>
      </c>
      <c r="F10" s="34">
        <v>108.5</v>
      </c>
      <c r="G10" s="34">
        <v>15</v>
      </c>
      <c r="H10" s="62">
        <f t="shared" si="0"/>
        <v>54.25</v>
      </c>
      <c r="I10" s="36">
        <f t="shared" si="1"/>
        <v>27.125</v>
      </c>
      <c r="J10" s="51">
        <v>17.600000000000001</v>
      </c>
      <c r="K10" s="51">
        <v>25.94</v>
      </c>
      <c r="L10" s="51">
        <v>34.86</v>
      </c>
      <c r="M10" s="51">
        <f t="shared" si="2"/>
        <v>78.400000000000006</v>
      </c>
      <c r="N10" s="51">
        <f t="shared" si="3"/>
        <v>39.200000000000003</v>
      </c>
      <c r="O10" s="36">
        <f t="shared" si="4"/>
        <v>66.325000000000003</v>
      </c>
      <c r="P10" s="19">
        <f t="shared" si="5"/>
        <v>7</v>
      </c>
      <c r="Q10" s="60" t="s">
        <v>84</v>
      </c>
      <c r="R10" s="57">
        <v>3</v>
      </c>
      <c r="S10" s="37">
        <v>9</v>
      </c>
    </row>
    <row r="11" spans="1:19" ht="24.95" customHeight="1" x14ac:dyDescent="0.15">
      <c r="A11" s="15">
        <v>7</v>
      </c>
      <c r="B11" s="33" t="s">
        <v>766</v>
      </c>
      <c r="C11" s="34" t="s">
        <v>779</v>
      </c>
      <c r="D11" s="34" t="s">
        <v>19</v>
      </c>
      <c r="E11" s="20" t="s">
        <v>780</v>
      </c>
      <c r="F11" s="34">
        <v>120.5</v>
      </c>
      <c r="G11" s="34">
        <v>7</v>
      </c>
      <c r="H11" s="62">
        <f t="shared" si="0"/>
        <v>60.25</v>
      </c>
      <c r="I11" s="36">
        <f t="shared" si="1"/>
        <v>30.125</v>
      </c>
      <c r="J11" s="51">
        <v>16.260000000000002</v>
      </c>
      <c r="K11" s="51">
        <v>26.66</v>
      </c>
      <c r="L11" s="51">
        <v>25.8</v>
      </c>
      <c r="M11" s="51">
        <f t="shared" si="2"/>
        <v>68.72</v>
      </c>
      <c r="N11" s="51">
        <f t="shared" si="3"/>
        <v>34.36</v>
      </c>
      <c r="O11" s="36">
        <f t="shared" si="4"/>
        <v>64.484999999999999</v>
      </c>
      <c r="P11" s="19">
        <f t="shared" si="5"/>
        <v>8</v>
      </c>
      <c r="Q11" s="23"/>
      <c r="R11" s="57">
        <v>25</v>
      </c>
      <c r="S11" s="37">
        <v>38</v>
      </c>
    </row>
    <row r="12" spans="1:19" ht="24.95" customHeight="1" x14ac:dyDescent="0.15">
      <c r="A12" s="15">
        <v>8</v>
      </c>
      <c r="B12" s="33" t="s">
        <v>766</v>
      </c>
      <c r="C12" s="50" t="s">
        <v>781</v>
      </c>
      <c r="D12" s="34" t="s">
        <v>120</v>
      </c>
      <c r="E12" s="20" t="s">
        <v>782</v>
      </c>
      <c r="F12" s="34">
        <v>110</v>
      </c>
      <c r="G12" s="34">
        <v>8</v>
      </c>
      <c r="H12" s="62">
        <f t="shared" si="0"/>
        <v>55</v>
      </c>
      <c r="I12" s="36">
        <f t="shared" si="1"/>
        <v>27.5</v>
      </c>
      <c r="J12" s="51">
        <v>14.96</v>
      </c>
      <c r="K12" s="51">
        <v>25.86</v>
      </c>
      <c r="L12" s="51">
        <v>31.64</v>
      </c>
      <c r="M12" s="51">
        <f t="shared" si="2"/>
        <v>72.460000000000008</v>
      </c>
      <c r="N12" s="51">
        <f t="shared" si="3"/>
        <v>36.230000000000004</v>
      </c>
      <c r="O12" s="36">
        <f t="shared" si="4"/>
        <v>63.730000000000004</v>
      </c>
      <c r="P12" s="19">
        <f t="shared" si="5"/>
        <v>9</v>
      </c>
      <c r="Q12" s="23"/>
      <c r="R12" s="57">
        <v>21</v>
      </c>
      <c r="S12" s="37">
        <v>46</v>
      </c>
    </row>
    <row r="13" spans="1:19" ht="24.95" customHeight="1" x14ac:dyDescent="0.15">
      <c r="A13" s="15">
        <v>6</v>
      </c>
      <c r="B13" s="33" t="s">
        <v>766</v>
      </c>
      <c r="C13" s="34" t="s">
        <v>777</v>
      </c>
      <c r="D13" s="34" t="s">
        <v>19</v>
      </c>
      <c r="E13" s="20" t="s">
        <v>778</v>
      </c>
      <c r="F13" s="34">
        <v>121</v>
      </c>
      <c r="G13" s="34">
        <v>6</v>
      </c>
      <c r="H13" s="62">
        <f t="shared" si="0"/>
        <v>60.5</v>
      </c>
      <c r="I13" s="36">
        <f t="shared" si="1"/>
        <v>30.25</v>
      </c>
      <c r="J13" s="51">
        <v>12.88</v>
      </c>
      <c r="K13" s="51">
        <v>26.18</v>
      </c>
      <c r="L13" s="51">
        <v>26.38</v>
      </c>
      <c r="M13" s="51">
        <f t="shared" si="2"/>
        <v>65.44</v>
      </c>
      <c r="N13" s="51">
        <f t="shared" si="3"/>
        <v>32.72</v>
      </c>
      <c r="O13" s="36">
        <f t="shared" si="4"/>
        <v>62.97</v>
      </c>
      <c r="P13" s="19">
        <f t="shared" si="5"/>
        <v>10</v>
      </c>
      <c r="Q13" s="23"/>
      <c r="R13" s="57">
        <v>34</v>
      </c>
      <c r="S13" s="37">
        <v>8</v>
      </c>
    </row>
    <row r="14" spans="1:19" ht="24.95" customHeight="1" x14ac:dyDescent="0.15">
      <c r="A14" s="15">
        <v>11</v>
      </c>
      <c r="B14" s="33" t="s">
        <v>766</v>
      </c>
      <c r="C14" s="34" t="s">
        <v>787</v>
      </c>
      <c r="D14" s="34" t="s">
        <v>19</v>
      </c>
      <c r="E14" s="20" t="s">
        <v>788</v>
      </c>
      <c r="F14" s="34">
        <v>109</v>
      </c>
      <c r="G14" s="34">
        <v>13</v>
      </c>
      <c r="H14" s="62">
        <f t="shared" si="0"/>
        <v>54.5</v>
      </c>
      <c r="I14" s="36">
        <f t="shared" si="1"/>
        <v>27.25</v>
      </c>
      <c r="J14" s="51">
        <v>15.04</v>
      </c>
      <c r="K14" s="51">
        <v>27.5</v>
      </c>
      <c r="L14" s="51">
        <v>27.56</v>
      </c>
      <c r="M14" s="51">
        <f t="shared" si="2"/>
        <v>70.099999999999994</v>
      </c>
      <c r="N14" s="51">
        <f t="shared" si="3"/>
        <v>35.049999999999997</v>
      </c>
      <c r="O14" s="36">
        <f t="shared" si="4"/>
        <v>62.3</v>
      </c>
      <c r="P14" s="19">
        <f t="shared" si="5"/>
        <v>11</v>
      </c>
      <c r="Q14" s="60" t="s">
        <v>84</v>
      </c>
      <c r="R14" s="57">
        <v>4</v>
      </c>
      <c r="S14" s="37">
        <v>14</v>
      </c>
    </row>
    <row r="15" spans="1:19" ht="24.95" customHeight="1" x14ac:dyDescent="0.15">
      <c r="A15" s="15">
        <v>10</v>
      </c>
      <c r="B15" s="33" t="s">
        <v>766</v>
      </c>
      <c r="C15" s="34" t="s">
        <v>785</v>
      </c>
      <c r="D15" s="34" t="s">
        <v>19</v>
      </c>
      <c r="E15" s="20" t="s">
        <v>786</v>
      </c>
      <c r="F15" s="34">
        <v>109</v>
      </c>
      <c r="G15" s="34">
        <v>13</v>
      </c>
      <c r="H15" s="62">
        <f t="shared" si="0"/>
        <v>54.5</v>
      </c>
      <c r="I15" s="36">
        <f t="shared" si="1"/>
        <v>27.25</v>
      </c>
      <c r="J15" s="51">
        <v>13.38</v>
      </c>
      <c r="K15" s="51">
        <v>25.12</v>
      </c>
      <c r="L15" s="51">
        <v>25.28</v>
      </c>
      <c r="M15" s="51">
        <f t="shared" si="2"/>
        <v>63.78</v>
      </c>
      <c r="N15" s="51">
        <f t="shared" si="3"/>
        <v>31.89</v>
      </c>
      <c r="O15" s="36">
        <f t="shared" si="4"/>
        <v>59.14</v>
      </c>
      <c r="P15" s="19">
        <f t="shared" si="5"/>
        <v>12</v>
      </c>
      <c r="Q15" s="60" t="s">
        <v>84</v>
      </c>
      <c r="R15" s="57">
        <v>27</v>
      </c>
      <c r="S15" s="37">
        <v>47</v>
      </c>
    </row>
    <row r="16" spans="1:19" ht="24.95" customHeight="1" x14ac:dyDescent="0.15">
      <c r="A16" s="15">
        <v>1</v>
      </c>
      <c r="B16" s="33" t="s">
        <v>842</v>
      </c>
      <c r="C16" s="34" t="s">
        <v>843</v>
      </c>
      <c r="D16" s="34" t="s">
        <v>120</v>
      </c>
      <c r="E16" s="20" t="s">
        <v>844</v>
      </c>
      <c r="F16" s="34">
        <v>136.5</v>
      </c>
      <c r="G16" s="34">
        <v>1</v>
      </c>
      <c r="H16" s="62">
        <f t="shared" si="0"/>
        <v>68.25</v>
      </c>
      <c r="I16" s="36">
        <f t="shared" si="1"/>
        <v>34.125</v>
      </c>
      <c r="J16" s="51">
        <v>17.54</v>
      </c>
      <c r="K16" s="51">
        <v>37.78</v>
      </c>
      <c r="L16" s="51">
        <v>36.74</v>
      </c>
      <c r="M16" s="51">
        <f t="shared" si="2"/>
        <v>92.06</v>
      </c>
      <c r="N16" s="51">
        <f t="shared" si="3"/>
        <v>46.03</v>
      </c>
      <c r="O16" s="36">
        <f t="shared" si="4"/>
        <v>80.155000000000001</v>
      </c>
      <c r="P16" s="19">
        <f>RANK(O16,O$16:O$26)</f>
        <v>1</v>
      </c>
      <c r="Q16" s="19"/>
      <c r="R16" s="57">
        <v>23</v>
      </c>
      <c r="S16" s="37">
        <v>11</v>
      </c>
    </row>
    <row r="17" spans="1:19" ht="24.95" customHeight="1" x14ac:dyDescent="0.15">
      <c r="A17" s="15">
        <v>2</v>
      </c>
      <c r="B17" s="33" t="s">
        <v>842</v>
      </c>
      <c r="C17" s="34" t="s">
        <v>845</v>
      </c>
      <c r="D17" s="34" t="s">
        <v>19</v>
      </c>
      <c r="E17" s="20" t="s">
        <v>846</v>
      </c>
      <c r="F17" s="34">
        <v>131.5</v>
      </c>
      <c r="G17" s="34">
        <v>2</v>
      </c>
      <c r="H17" s="62">
        <f t="shared" si="0"/>
        <v>65.75</v>
      </c>
      <c r="I17" s="36">
        <f t="shared" si="1"/>
        <v>32.875</v>
      </c>
      <c r="J17" s="51">
        <v>17.899999999999999</v>
      </c>
      <c r="K17" s="51">
        <v>33.700000000000003</v>
      </c>
      <c r="L17" s="51">
        <v>36.28</v>
      </c>
      <c r="M17" s="51">
        <f t="shared" si="2"/>
        <v>87.88</v>
      </c>
      <c r="N17" s="51">
        <f t="shared" si="3"/>
        <v>43.94</v>
      </c>
      <c r="O17" s="36">
        <f t="shared" si="4"/>
        <v>76.814999999999998</v>
      </c>
      <c r="P17" s="19">
        <f t="shared" ref="P17:P26" si="6">RANK(O17,O$16:O$26)</f>
        <v>2</v>
      </c>
      <c r="Q17" s="19"/>
      <c r="R17" s="57">
        <v>14</v>
      </c>
      <c r="S17" s="37">
        <v>4</v>
      </c>
    </row>
    <row r="18" spans="1:19" ht="24.95" customHeight="1" x14ac:dyDescent="0.15">
      <c r="A18" s="15">
        <v>3</v>
      </c>
      <c r="B18" s="33" t="s">
        <v>842</v>
      </c>
      <c r="C18" s="34" t="s">
        <v>847</v>
      </c>
      <c r="D18" s="34" t="s">
        <v>19</v>
      </c>
      <c r="E18" s="20" t="s">
        <v>848</v>
      </c>
      <c r="F18" s="34">
        <v>125.5</v>
      </c>
      <c r="G18" s="34">
        <v>3</v>
      </c>
      <c r="H18" s="62">
        <f t="shared" si="0"/>
        <v>62.75</v>
      </c>
      <c r="I18" s="36">
        <f t="shared" si="1"/>
        <v>31.375</v>
      </c>
      <c r="J18" s="51">
        <v>14.9</v>
      </c>
      <c r="K18" s="51">
        <v>32.26</v>
      </c>
      <c r="L18" s="51">
        <v>30.44</v>
      </c>
      <c r="M18" s="51">
        <f t="shared" si="2"/>
        <v>77.599999999999994</v>
      </c>
      <c r="N18" s="51">
        <f t="shared" si="3"/>
        <v>38.799999999999997</v>
      </c>
      <c r="O18" s="36">
        <f t="shared" si="4"/>
        <v>70.174999999999997</v>
      </c>
      <c r="P18" s="19">
        <f t="shared" si="6"/>
        <v>3</v>
      </c>
      <c r="Q18" s="19"/>
      <c r="R18" s="57">
        <v>13</v>
      </c>
      <c r="S18" s="37">
        <v>44</v>
      </c>
    </row>
    <row r="19" spans="1:19" ht="24.95" customHeight="1" x14ac:dyDescent="0.15">
      <c r="A19" s="15">
        <v>4</v>
      </c>
      <c r="B19" s="33" t="s">
        <v>842</v>
      </c>
      <c r="C19" s="34" t="s">
        <v>849</v>
      </c>
      <c r="D19" s="34" t="s">
        <v>19</v>
      </c>
      <c r="E19" s="20" t="s">
        <v>850</v>
      </c>
      <c r="F19" s="34">
        <v>113.5</v>
      </c>
      <c r="G19" s="34">
        <v>4</v>
      </c>
      <c r="H19" s="62">
        <f t="shared" si="0"/>
        <v>56.75</v>
      </c>
      <c r="I19" s="36">
        <f t="shared" si="1"/>
        <v>28.375</v>
      </c>
      <c r="J19" s="51">
        <v>15.32</v>
      </c>
      <c r="K19" s="51">
        <v>36.24</v>
      </c>
      <c r="L19" s="51">
        <v>28.46</v>
      </c>
      <c r="M19" s="51">
        <f t="shared" si="2"/>
        <v>80.02000000000001</v>
      </c>
      <c r="N19" s="51">
        <f t="shared" si="3"/>
        <v>40.010000000000005</v>
      </c>
      <c r="O19" s="36">
        <f t="shared" si="4"/>
        <v>68.385000000000005</v>
      </c>
      <c r="P19" s="19">
        <f t="shared" si="6"/>
        <v>4</v>
      </c>
      <c r="Q19" s="19"/>
      <c r="R19" s="57">
        <v>28</v>
      </c>
      <c r="S19" s="37">
        <v>32</v>
      </c>
    </row>
    <row r="20" spans="1:19" ht="24.95" customHeight="1" x14ac:dyDescent="0.15">
      <c r="A20" s="15">
        <v>8</v>
      </c>
      <c r="B20" s="33" t="s">
        <v>842</v>
      </c>
      <c r="C20" s="34" t="s">
        <v>857</v>
      </c>
      <c r="D20" s="34" t="s">
        <v>19</v>
      </c>
      <c r="E20" s="20" t="s">
        <v>858</v>
      </c>
      <c r="F20" s="34">
        <v>96</v>
      </c>
      <c r="G20" s="34">
        <v>8</v>
      </c>
      <c r="H20" s="62">
        <f t="shared" si="0"/>
        <v>48</v>
      </c>
      <c r="I20" s="36">
        <f t="shared" si="1"/>
        <v>24</v>
      </c>
      <c r="J20" s="51">
        <v>15.26</v>
      </c>
      <c r="K20" s="51">
        <v>30.38</v>
      </c>
      <c r="L20" s="51">
        <v>32.659999999999997</v>
      </c>
      <c r="M20" s="51">
        <f t="shared" si="2"/>
        <v>78.3</v>
      </c>
      <c r="N20" s="51">
        <f t="shared" si="3"/>
        <v>39.15</v>
      </c>
      <c r="O20" s="36">
        <f t="shared" si="4"/>
        <v>63.15</v>
      </c>
      <c r="P20" s="19">
        <f t="shared" si="6"/>
        <v>5</v>
      </c>
      <c r="Q20" s="19"/>
      <c r="R20" s="57">
        <v>7</v>
      </c>
      <c r="S20" s="37">
        <v>6</v>
      </c>
    </row>
    <row r="21" spans="1:19" ht="24.95" customHeight="1" x14ac:dyDescent="0.15">
      <c r="A21" s="15">
        <v>5</v>
      </c>
      <c r="B21" s="33" t="s">
        <v>842</v>
      </c>
      <c r="C21" s="34" t="s">
        <v>851</v>
      </c>
      <c r="D21" s="34" t="s">
        <v>19</v>
      </c>
      <c r="E21" s="20" t="s">
        <v>852</v>
      </c>
      <c r="F21" s="34">
        <v>105</v>
      </c>
      <c r="G21" s="34">
        <v>5</v>
      </c>
      <c r="H21" s="62">
        <f t="shared" si="0"/>
        <v>52.5</v>
      </c>
      <c r="I21" s="36">
        <f t="shared" si="1"/>
        <v>26.25</v>
      </c>
      <c r="J21" s="51">
        <v>12.76</v>
      </c>
      <c r="K21" s="51">
        <v>28</v>
      </c>
      <c r="L21" s="51">
        <v>31.52</v>
      </c>
      <c r="M21" s="51">
        <f t="shared" si="2"/>
        <v>72.28</v>
      </c>
      <c r="N21" s="51">
        <f t="shared" si="3"/>
        <v>36.14</v>
      </c>
      <c r="O21" s="36">
        <f t="shared" si="4"/>
        <v>62.39</v>
      </c>
      <c r="P21" s="19">
        <f t="shared" si="6"/>
        <v>6</v>
      </c>
      <c r="Q21" s="19"/>
      <c r="R21" s="57">
        <v>16</v>
      </c>
      <c r="S21" s="37">
        <v>45</v>
      </c>
    </row>
    <row r="22" spans="1:19" ht="24.95" customHeight="1" x14ac:dyDescent="0.15">
      <c r="A22" s="15">
        <v>6</v>
      </c>
      <c r="B22" s="33" t="s">
        <v>842</v>
      </c>
      <c r="C22" s="34" t="s">
        <v>853</v>
      </c>
      <c r="D22" s="34" t="s">
        <v>19</v>
      </c>
      <c r="E22" s="20" t="s">
        <v>854</v>
      </c>
      <c r="F22" s="34">
        <v>103.5</v>
      </c>
      <c r="G22" s="34">
        <v>6</v>
      </c>
      <c r="H22" s="62">
        <f t="shared" si="0"/>
        <v>51.75</v>
      </c>
      <c r="I22" s="36">
        <f t="shared" si="1"/>
        <v>25.875</v>
      </c>
      <c r="J22" s="51">
        <v>13</v>
      </c>
      <c r="K22" s="51">
        <v>29.7</v>
      </c>
      <c r="L22" s="51">
        <v>29.68</v>
      </c>
      <c r="M22" s="51">
        <f t="shared" si="2"/>
        <v>72.38</v>
      </c>
      <c r="N22" s="51">
        <f t="shared" si="3"/>
        <v>36.19</v>
      </c>
      <c r="O22" s="36">
        <f t="shared" si="4"/>
        <v>62.064999999999998</v>
      </c>
      <c r="P22" s="19">
        <f t="shared" si="6"/>
        <v>7</v>
      </c>
      <c r="Q22" s="19"/>
      <c r="R22" s="57">
        <v>10</v>
      </c>
      <c r="S22" s="37">
        <v>18</v>
      </c>
    </row>
    <row r="23" spans="1:19" ht="24.95" customHeight="1" x14ac:dyDescent="0.15">
      <c r="A23" s="15">
        <v>7</v>
      </c>
      <c r="B23" s="33" t="s">
        <v>842</v>
      </c>
      <c r="C23" s="34" t="s">
        <v>855</v>
      </c>
      <c r="D23" s="34" t="s">
        <v>19</v>
      </c>
      <c r="E23" s="20" t="s">
        <v>856</v>
      </c>
      <c r="F23" s="34">
        <v>99</v>
      </c>
      <c r="G23" s="34">
        <v>7</v>
      </c>
      <c r="H23" s="62">
        <f t="shared" si="0"/>
        <v>49.5</v>
      </c>
      <c r="I23" s="36">
        <f t="shared" si="1"/>
        <v>24.75</v>
      </c>
      <c r="J23" s="51">
        <v>13</v>
      </c>
      <c r="K23" s="51">
        <v>28.32</v>
      </c>
      <c r="L23" s="51">
        <v>30.1</v>
      </c>
      <c r="M23" s="51">
        <f t="shared" si="2"/>
        <v>71.42</v>
      </c>
      <c r="N23" s="51">
        <f t="shared" si="3"/>
        <v>35.71</v>
      </c>
      <c r="O23" s="36">
        <f t="shared" si="4"/>
        <v>60.46</v>
      </c>
      <c r="P23" s="19">
        <f t="shared" si="6"/>
        <v>8</v>
      </c>
      <c r="Q23" s="19"/>
      <c r="R23" s="57">
        <v>36</v>
      </c>
      <c r="S23" s="37">
        <v>29</v>
      </c>
    </row>
    <row r="24" spans="1:19" ht="24.95" customHeight="1" x14ac:dyDescent="0.15">
      <c r="A24" s="15">
        <v>10</v>
      </c>
      <c r="B24" s="33" t="s">
        <v>842</v>
      </c>
      <c r="C24" s="34" t="s">
        <v>861</v>
      </c>
      <c r="D24" s="34" t="s">
        <v>120</v>
      </c>
      <c r="E24" s="20" t="s">
        <v>862</v>
      </c>
      <c r="F24" s="34">
        <v>87.5</v>
      </c>
      <c r="G24" s="34">
        <v>11</v>
      </c>
      <c r="H24" s="62">
        <f t="shared" si="0"/>
        <v>43.75</v>
      </c>
      <c r="I24" s="36">
        <f t="shared" si="1"/>
        <v>21.875</v>
      </c>
      <c r="J24" s="51">
        <v>17.16</v>
      </c>
      <c r="K24" s="51">
        <v>31.64</v>
      </c>
      <c r="L24" s="51">
        <v>27.58</v>
      </c>
      <c r="M24" s="51">
        <f t="shared" si="2"/>
        <v>76.38</v>
      </c>
      <c r="N24" s="51">
        <f t="shared" si="3"/>
        <v>38.19</v>
      </c>
      <c r="O24" s="36">
        <f t="shared" si="4"/>
        <v>60.064999999999998</v>
      </c>
      <c r="P24" s="19">
        <f t="shared" si="6"/>
        <v>9</v>
      </c>
      <c r="Q24" s="19"/>
      <c r="R24" s="57">
        <v>18</v>
      </c>
      <c r="S24" s="37">
        <v>30</v>
      </c>
    </row>
    <row r="25" spans="1:19" ht="24.95" customHeight="1" x14ac:dyDescent="0.15">
      <c r="A25" s="15">
        <v>9</v>
      </c>
      <c r="B25" s="33" t="s">
        <v>842</v>
      </c>
      <c r="C25" s="34" t="s">
        <v>859</v>
      </c>
      <c r="D25" s="34" t="s">
        <v>120</v>
      </c>
      <c r="E25" s="20" t="s">
        <v>860</v>
      </c>
      <c r="F25" s="34">
        <v>94</v>
      </c>
      <c r="G25" s="34">
        <v>9</v>
      </c>
      <c r="H25" s="62">
        <f t="shared" si="0"/>
        <v>47</v>
      </c>
      <c r="I25" s="36">
        <f t="shared" si="1"/>
        <v>23.5</v>
      </c>
      <c r="J25" s="51">
        <v>11.94</v>
      </c>
      <c r="K25" s="51">
        <v>24.98</v>
      </c>
      <c r="L25" s="51">
        <v>24.5</v>
      </c>
      <c r="M25" s="51">
        <f t="shared" si="2"/>
        <v>61.42</v>
      </c>
      <c r="N25" s="51">
        <f t="shared" si="3"/>
        <v>30.71</v>
      </c>
      <c r="O25" s="36">
        <f t="shared" si="4"/>
        <v>54.21</v>
      </c>
      <c r="P25" s="19">
        <f t="shared" si="6"/>
        <v>10</v>
      </c>
      <c r="Q25" s="19"/>
      <c r="R25" s="57">
        <v>41</v>
      </c>
      <c r="S25" s="37">
        <v>36</v>
      </c>
    </row>
    <row r="26" spans="1:19" ht="24.95" customHeight="1" x14ac:dyDescent="0.15">
      <c r="A26" s="15">
        <v>11</v>
      </c>
      <c r="B26" s="33" t="s">
        <v>842</v>
      </c>
      <c r="C26" s="34" t="s">
        <v>863</v>
      </c>
      <c r="D26" s="34" t="s">
        <v>120</v>
      </c>
      <c r="E26" s="20" t="s">
        <v>864</v>
      </c>
      <c r="F26" s="34">
        <v>80</v>
      </c>
      <c r="G26" s="34">
        <v>12</v>
      </c>
      <c r="H26" s="62">
        <f t="shared" si="0"/>
        <v>40</v>
      </c>
      <c r="I26" s="36">
        <f t="shared" si="1"/>
        <v>20</v>
      </c>
      <c r="J26" s="51">
        <v>12.14</v>
      </c>
      <c r="K26" s="51">
        <v>24.24</v>
      </c>
      <c r="L26" s="51">
        <v>25.56</v>
      </c>
      <c r="M26" s="51">
        <f t="shared" si="2"/>
        <v>61.94</v>
      </c>
      <c r="N26" s="51">
        <f t="shared" si="3"/>
        <v>30.97</v>
      </c>
      <c r="O26" s="36">
        <f t="shared" si="4"/>
        <v>50.97</v>
      </c>
      <c r="P26" s="19">
        <f t="shared" si="6"/>
        <v>11</v>
      </c>
      <c r="Q26" s="19"/>
      <c r="R26" s="57">
        <v>19</v>
      </c>
      <c r="S26" s="37">
        <v>23</v>
      </c>
    </row>
    <row r="27" spans="1:19" ht="24.95" customHeight="1" x14ac:dyDescent="0.15">
      <c r="A27" s="15">
        <v>1</v>
      </c>
      <c r="B27" s="33" t="s">
        <v>791</v>
      </c>
      <c r="C27" s="34" t="s">
        <v>792</v>
      </c>
      <c r="D27" s="34" t="s">
        <v>19</v>
      </c>
      <c r="E27" s="20" t="s">
        <v>793</v>
      </c>
      <c r="F27" s="34">
        <v>150.5</v>
      </c>
      <c r="G27" s="34">
        <v>1</v>
      </c>
      <c r="H27" s="62">
        <f t="shared" si="0"/>
        <v>75.25</v>
      </c>
      <c r="I27" s="36">
        <f t="shared" si="1"/>
        <v>37.625</v>
      </c>
      <c r="J27" s="51">
        <v>17.760000000000002</v>
      </c>
      <c r="K27" s="51">
        <v>36.340000000000003</v>
      </c>
      <c r="L27" s="51">
        <v>37.799999999999997</v>
      </c>
      <c r="M27" s="51">
        <f t="shared" si="2"/>
        <v>91.9</v>
      </c>
      <c r="N27" s="51">
        <f t="shared" si="3"/>
        <v>45.95</v>
      </c>
      <c r="O27" s="36">
        <f t="shared" si="4"/>
        <v>83.575000000000003</v>
      </c>
      <c r="P27" s="19">
        <f>RANK(O27,O$27:O$51)</f>
        <v>1</v>
      </c>
      <c r="Q27" s="23"/>
      <c r="R27" s="57">
        <v>40</v>
      </c>
      <c r="S27" s="37">
        <v>2</v>
      </c>
    </row>
    <row r="28" spans="1:19" ht="24.95" customHeight="1" x14ac:dyDescent="0.15">
      <c r="A28" s="15">
        <v>2</v>
      </c>
      <c r="B28" s="33" t="s">
        <v>791</v>
      </c>
      <c r="C28" s="34" t="s">
        <v>794</v>
      </c>
      <c r="D28" s="34" t="s">
        <v>19</v>
      </c>
      <c r="E28" s="20" t="s">
        <v>795</v>
      </c>
      <c r="F28" s="34">
        <v>139.5</v>
      </c>
      <c r="G28" s="34">
        <v>2</v>
      </c>
      <c r="H28" s="62">
        <f t="shared" si="0"/>
        <v>69.75</v>
      </c>
      <c r="I28" s="36">
        <f t="shared" si="1"/>
        <v>34.875</v>
      </c>
      <c r="J28" s="51">
        <v>18.78</v>
      </c>
      <c r="K28" s="51">
        <v>37.4</v>
      </c>
      <c r="L28" s="51">
        <v>37.159999999999997</v>
      </c>
      <c r="M28" s="51">
        <f t="shared" si="2"/>
        <v>93.34</v>
      </c>
      <c r="N28" s="51">
        <f t="shared" si="3"/>
        <v>46.67</v>
      </c>
      <c r="O28" s="36">
        <f t="shared" si="4"/>
        <v>81.545000000000002</v>
      </c>
      <c r="P28" s="19">
        <f t="shared" ref="P28:P51" si="7">RANK(O28,O$27:O$51)</f>
        <v>2</v>
      </c>
      <c r="Q28" s="23"/>
      <c r="R28" s="57">
        <v>26</v>
      </c>
      <c r="S28" s="37">
        <v>35</v>
      </c>
    </row>
    <row r="29" spans="1:19" ht="24.95" customHeight="1" x14ac:dyDescent="0.15">
      <c r="A29" s="15">
        <v>7</v>
      </c>
      <c r="B29" s="33" t="s">
        <v>791</v>
      </c>
      <c r="C29" s="34" t="s">
        <v>804</v>
      </c>
      <c r="D29" s="34" t="s">
        <v>19</v>
      </c>
      <c r="E29" s="20" t="s">
        <v>805</v>
      </c>
      <c r="F29" s="34">
        <v>126.5</v>
      </c>
      <c r="G29" s="34">
        <v>7</v>
      </c>
      <c r="H29" s="62">
        <f t="shared" si="0"/>
        <v>63.25</v>
      </c>
      <c r="I29" s="36">
        <f t="shared" si="1"/>
        <v>31.625</v>
      </c>
      <c r="J29" s="51">
        <v>15.92</v>
      </c>
      <c r="K29" s="51">
        <v>36.28</v>
      </c>
      <c r="L29" s="51">
        <v>37.700000000000003</v>
      </c>
      <c r="M29" s="51">
        <f t="shared" si="2"/>
        <v>89.9</v>
      </c>
      <c r="N29" s="51">
        <f t="shared" si="3"/>
        <v>44.95</v>
      </c>
      <c r="O29" s="36">
        <f t="shared" si="4"/>
        <v>76.575000000000003</v>
      </c>
      <c r="P29" s="19">
        <f t="shared" si="7"/>
        <v>3</v>
      </c>
      <c r="Q29" s="23"/>
      <c r="R29" s="57">
        <v>44</v>
      </c>
      <c r="S29" s="37">
        <v>20</v>
      </c>
    </row>
    <row r="30" spans="1:19" ht="24.95" customHeight="1" x14ac:dyDescent="0.15">
      <c r="A30" s="15">
        <v>9</v>
      </c>
      <c r="B30" s="33" t="s">
        <v>791</v>
      </c>
      <c r="C30" s="34" t="s">
        <v>808</v>
      </c>
      <c r="D30" s="34" t="s">
        <v>19</v>
      </c>
      <c r="E30" s="20" t="s">
        <v>809</v>
      </c>
      <c r="F30" s="34">
        <v>123.5</v>
      </c>
      <c r="G30" s="34">
        <v>8</v>
      </c>
      <c r="H30" s="62">
        <f t="shared" si="0"/>
        <v>61.75</v>
      </c>
      <c r="I30" s="36">
        <f t="shared" si="1"/>
        <v>30.875</v>
      </c>
      <c r="J30" s="51">
        <v>17.54</v>
      </c>
      <c r="K30" s="51">
        <v>37.840000000000003</v>
      </c>
      <c r="L30" s="51">
        <v>35.96</v>
      </c>
      <c r="M30" s="51">
        <f t="shared" si="2"/>
        <v>91.34</v>
      </c>
      <c r="N30" s="51">
        <f t="shared" si="3"/>
        <v>45.67</v>
      </c>
      <c r="O30" s="36">
        <f t="shared" si="4"/>
        <v>76.545000000000002</v>
      </c>
      <c r="P30" s="19">
        <f t="shared" si="7"/>
        <v>4</v>
      </c>
      <c r="Q30" s="23"/>
      <c r="R30" s="57">
        <v>17</v>
      </c>
      <c r="S30" s="37">
        <v>16</v>
      </c>
    </row>
    <row r="31" spans="1:19" ht="24.95" customHeight="1" x14ac:dyDescent="0.15">
      <c r="A31" s="15">
        <v>4</v>
      </c>
      <c r="B31" s="33" t="s">
        <v>791</v>
      </c>
      <c r="C31" s="34" t="s">
        <v>798</v>
      </c>
      <c r="D31" s="34" t="s">
        <v>120</v>
      </c>
      <c r="E31" s="20" t="s">
        <v>799</v>
      </c>
      <c r="F31" s="34">
        <v>130</v>
      </c>
      <c r="G31" s="34">
        <v>4</v>
      </c>
      <c r="H31" s="62">
        <f t="shared" si="0"/>
        <v>65</v>
      </c>
      <c r="I31" s="36">
        <f t="shared" si="1"/>
        <v>32.5</v>
      </c>
      <c r="J31" s="51">
        <v>15.56</v>
      </c>
      <c r="K31" s="51">
        <v>36.04</v>
      </c>
      <c r="L31" s="51">
        <v>36.479999999999997</v>
      </c>
      <c r="M31" s="51">
        <f t="shared" si="2"/>
        <v>88.08</v>
      </c>
      <c r="N31" s="51">
        <f t="shared" si="3"/>
        <v>44.04</v>
      </c>
      <c r="O31" s="36">
        <f t="shared" si="4"/>
        <v>76.539999999999992</v>
      </c>
      <c r="P31" s="19">
        <f t="shared" si="7"/>
        <v>5</v>
      </c>
      <c r="Q31" s="23"/>
      <c r="R31" s="57">
        <v>33</v>
      </c>
      <c r="S31" s="37">
        <v>40</v>
      </c>
    </row>
    <row r="32" spans="1:19" ht="24.95" customHeight="1" x14ac:dyDescent="0.15">
      <c r="A32" s="15">
        <v>3</v>
      </c>
      <c r="B32" s="33" t="s">
        <v>791</v>
      </c>
      <c r="C32" s="34" t="s">
        <v>796</v>
      </c>
      <c r="D32" s="34" t="s">
        <v>120</v>
      </c>
      <c r="E32" s="20" t="s">
        <v>797</v>
      </c>
      <c r="F32" s="34">
        <v>138.5</v>
      </c>
      <c r="G32" s="34">
        <v>3</v>
      </c>
      <c r="H32" s="62">
        <f t="shared" si="0"/>
        <v>69.25</v>
      </c>
      <c r="I32" s="36">
        <f t="shared" si="1"/>
        <v>34.625</v>
      </c>
      <c r="J32" s="51">
        <v>15.44</v>
      </c>
      <c r="K32" s="51">
        <v>31.52</v>
      </c>
      <c r="L32" s="51">
        <v>33.6</v>
      </c>
      <c r="M32" s="51">
        <f t="shared" si="2"/>
        <v>80.56</v>
      </c>
      <c r="N32" s="51">
        <f t="shared" si="3"/>
        <v>40.28</v>
      </c>
      <c r="O32" s="36">
        <f t="shared" si="4"/>
        <v>74.905000000000001</v>
      </c>
      <c r="P32" s="19">
        <f t="shared" si="7"/>
        <v>6</v>
      </c>
      <c r="Q32" s="23"/>
      <c r="R32" s="57">
        <v>32</v>
      </c>
      <c r="S32" s="37">
        <v>28</v>
      </c>
    </row>
    <row r="33" spans="1:19" ht="24.95" customHeight="1" x14ac:dyDescent="0.15">
      <c r="A33" s="15">
        <v>13</v>
      </c>
      <c r="B33" s="33" t="s">
        <v>791</v>
      </c>
      <c r="C33" s="34" t="s">
        <v>816</v>
      </c>
      <c r="D33" s="34" t="s">
        <v>19</v>
      </c>
      <c r="E33" s="20" t="s">
        <v>817</v>
      </c>
      <c r="F33" s="34">
        <v>119.5</v>
      </c>
      <c r="G33" s="34">
        <v>13</v>
      </c>
      <c r="H33" s="62">
        <f t="shared" si="0"/>
        <v>59.75</v>
      </c>
      <c r="I33" s="36">
        <f t="shared" si="1"/>
        <v>29.875</v>
      </c>
      <c r="J33" s="51">
        <v>15.28</v>
      </c>
      <c r="K33" s="51">
        <v>31.62</v>
      </c>
      <c r="L33" s="51">
        <v>37.32</v>
      </c>
      <c r="M33" s="51">
        <f t="shared" si="2"/>
        <v>84.22</v>
      </c>
      <c r="N33" s="51">
        <f t="shared" si="3"/>
        <v>42.11</v>
      </c>
      <c r="O33" s="36">
        <f t="shared" si="4"/>
        <v>71.984999999999999</v>
      </c>
      <c r="P33" s="19">
        <f t="shared" si="7"/>
        <v>7</v>
      </c>
      <c r="Q33" s="23"/>
      <c r="R33" s="57">
        <v>12</v>
      </c>
      <c r="S33" s="37">
        <v>22</v>
      </c>
    </row>
    <row r="34" spans="1:19" ht="24.95" customHeight="1" x14ac:dyDescent="0.15">
      <c r="A34" s="15">
        <v>20</v>
      </c>
      <c r="B34" s="33" t="s">
        <v>791</v>
      </c>
      <c r="C34" s="34" t="s">
        <v>830</v>
      </c>
      <c r="D34" s="34" t="s">
        <v>19</v>
      </c>
      <c r="E34" s="20" t="s">
        <v>831</v>
      </c>
      <c r="F34" s="34">
        <v>111.5</v>
      </c>
      <c r="G34" s="34">
        <v>20</v>
      </c>
      <c r="H34" s="62">
        <f t="shared" si="0"/>
        <v>55.75</v>
      </c>
      <c r="I34" s="36">
        <f t="shared" si="1"/>
        <v>27.875</v>
      </c>
      <c r="J34" s="51">
        <v>17.04</v>
      </c>
      <c r="K34" s="51">
        <v>35.619999999999997</v>
      </c>
      <c r="L34" s="51">
        <v>35.5</v>
      </c>
      <c r="M34" s="51">
        <f t="shared" si="2"/>
        <v>88.16</v>
      </c>
      <c r="N34" s="51">
        <f t="shared" si="3"/>
        <v>44.08</v>
      </c>
      <c r="O34" s="36">
        <f t="shared" si="4"/>
        <v>71.954999999999998</v>
      </c>
      <c r="P34" s="19">
        <f t="shared" si="7"/>
        <v>8</v>
      </c>
      <c r="Q34" s="61"/>
      <c r="R34" s="57">
        <v>42</v>
      </c>
      <c r="S34" s="37">
        <v>37</v>
      </c>
    </row>
    <row r="35" spans="1:19" ht="24.95" customHeight="1" x14ac:dyDescent="0.15">
      <c r="A35" s="15">
        <v>8</v>
      </c>
      <c r="B35" s="33" t="s">
        <v>791</v>
      </c>
      <c r="C35" s="34" t="s">
        <v>806</v>
      </c>
      <c r="D35" s="34" t="s">
        <v>19</v>
      </c>
      <c r="E35" s="20" t="s">
        <v>807</v>
      </c>
      <c r="F35" s="34">
        <v>123.5</v>
      </c>
      <c r="G35" s="34">
        <v>8</v>
      </c>
      <c r="H35" s="62">
        <f t="shared" si="0"/>
        <v>61.75</v>
      </c>
      <c r="I35" s="36">
        <f t="shared" si="1"/>
        <v>30.875</v>
      </c>
      <c r="J35" s="51">
        <v>13.36</v>
      </c>
      <c r="K35" s="51">
        <v>31.52</v>
      </c>
      <c r="L35" s="51">
        <v>35.74</v>
      </c>
      <c r="M35" s="51">
        <f t="shared" si="2"/>
        <v>80.62</v>
      </c>
      <c r="N35" s="51">
        <f t="shared" si="3"/>
        <v>40.31</v>
      </c>
      <c r="O35" s="36">
        <f t="shared" si="4"/>
        <v>71.185000000000002</v>
      </c>
      <c r="P35" s="19">
        <f t="shared" si="7"/>
        <v>9</v>
      </c>
      <c r="Q35" s="23"/>
      <c r="R35" s="57">
        <v>29</v>
      </c>
      <c r="S35" s="37">
        <v>19</v>
      </c>
    </row>
    <row r="36" spans="1:19" ht="24.95" customHeight="1" x14ac:dyDescent="0.15">
      <c r="A36" s="15">
        <v>6</v>
      </c>
      <c r="B36" s="33" t="s">
        <v>791</v>
      </c>
      <c r="C36" s="34" t="s">
        <v>802</v>
      </c>
      <c r="D36" s="34" t="s">
        <v>19</v>
      </c>
      <c r="E36" s="20" t="s">
        <v>803</v>
      </c>
      <c r="F36" s="34">
        <v>128</v>
      </c>
      <c r="G36" s="34">
        <v>6</v>
      </c>
      <c r="H36" s="62">
        <f t="shared" si="0"/>
        <v>64</v>
      </c>
      <c r="I36" s="36">
        <f t="shared" si="1"/>
        <v>32</v>
      </c>
      <c r="J36" s="51">
        <v>15.48</v>
      </c>
      <c r="K36" s="51">
        <v>31.76</v>
      </c>
      <c r="L36" s="51">
        <v>30.82</v>
      </c>
      <c r="M36" s="51">
        <f t="shared" si="2"/>
        <v>78.06</v>
      </c>
      <c r="N36" s="51">
        <f t="shared" si="3"/>
        <v>39.03</v>
      </c>
      <c r="O36" s="36">
        <f t="shared" si="4"/>
        <v>71.03</v>
      </c>
      <c r="P36" s="19">
        <f t="shared" si="7"/>
        <v>10</v>
      </c>
      <c r="Q36" s="23"/>
      <c r="R36" s="57">
        <v>45</v>
      </c>
      <c r="S36" s="37">
        <v>48</v>
      </c>
    </row>
    <row r="37" spans="1:19" ht="24.95" customHeight="1" x14ac:dyDescent="0.15">
      <c r="A37" s="15">
        <v>11</v>
      </c>
      <c r="B37" s="33" t="s">
        <v>791</v>
      </c>
      <c r="C37" s="34" t="s">
        <v>812</v>
      </c>
      <c r="D37" s="34" t="s">
        <v>19</v>
      </c>
      <c r="E37" s="20" t="s">
        <v>813</v>
      </c>
      <c r="F37" s="34">
        <v>120.5</v>
      </c>
      <c r="G37" s="34">
        <v>11</v>
      </c>
      <c r="H37" s="62">
        <f t="shared" si="0"/>
        <v>60.25</v>
      </c>
      <c r="I37" s="36">
        <f t="shared" si="1"/>
        <v>30.125</v>
      </c>
      <c r="J37" s="51">
        <v>12.58</v>
      </c>
      <c r="K37" s="51">
        <v>32.72</v>
      </c>
      <c r="L37" s="51">
        <v>36.22</v>
      </c>
      <c r="M37" s="51">
        <f t="shared" si="2"/>
        <v>81.52</v>
      </c>
      <c r="N37" s="51">
        <f t="shared" si="3"/>
        <v>40.76</v>
      </c>
      <c r="O37" s="36">
        <f t="shared" si="4"/>
        <v>70.884999999999991</v>
      </c>
      <c r="P37" s="19">
        <f t="shared" si="7"/>
        <v>11</v>
      </c>
      <c r="Q37" s="23"/>
      <c r="R37" s="57">
        <v>5</v>
      </c>
      <c r="S37" s="37">
        <v>39</v>
      </c>
    </row>
    <row r="38" spans="1:19" ht="24.95" customHeight="1" x14ac:dyDescent="0.15">
      <c r="A38" s="15">
        <v>10</v>
      </c>
      <c r="B38" s="33" t="s">
        <v>791</v>
      </c>
      <c r="C38" s="34" t="s">
        <v>810</v>
      </c>
      <c r="D38" s="34" t="s">
        <v>19</v>
      </c>
      <c r="E38" s="20" t="s">
        <v>811</v>
      </c>
      <c r="F38" s="34">
        <v>121</v>
      </c>
      <c r="G38" s="34">
        <v>10</v>
      </c>
      <c r="H38" s="62">
        <f t="shared" si="0"/>
        <v>60.5</v>
      </c>
      <c r="I38" s="36">
        <f t="shared" si="1"/>
        <v>30.25</v>
      </c>
      <c r="J38" s="51">
        <v>15.16</v>
      </c>
      <c r="K38" s="51">
        <v>32.08</v>
      </c>
      <c r="L38" s="51">
        <v>33.5</v>
      </c>
      <c r="M38" s="51">
        <f t="shared" si="2"/>
        <v>80.739999999999995</v>
      </c>
      <c r="N38" s="51">
        <f t="shared" si="3"/>
        <v>40.369999999999997</v>
      </c>
      <c r="O38" s="36">
        <f t="shared" si="4"/>
        <v>70.62</v>
      </c>
      <c r="P38" s="19">
        <f t="shared" si="7"/>
        <v>12</v>
      </c>
      <c r="Q38" s="23"/>
      <c r="R38" s="57">
        <v>2</v>
      </c>
      <c r="S38" s="37">
        <v>17</v>
      </c>
    </row>
    <row r="39" spans="1:19" ht="24.95" customHeight="1" x14ac:dyDescent="0.15">
      <c r="A39" s="15">
        <v>22</v>
      </c>
      <c r="B39" s="33" t="s">
        <v>791</v>
      </c>
      <c r="C39" s="34" t="s">
        <v>834</v>
      </c>
      <c r="D39" s="34" t="s">
        <v>19</v>
      </c>
      <c r="E39" s="20" t="s">
        <v>835</v>
      </c>
      <c r="F39" s="34">
        <v>109.5</v>
      </c>
      <c r="G39" s="34">
        <v>21</v>
      </c>
      <c r="H39" s="62">
        <f t="shared" si="0"/>
        <v>54.75</v>
      </c>
      <c r="I39" s="36">
        <f t="shared" si="1"/>
        <v>27.375</v>
      </c>
      <c r="J39" s="51">
        <v>18.28</v>
      </c>
      <c r="K39" s="51">
        <v>35.78</v>
      </c>
      <c r="L39" s="51">
        <v>29.76</v>
      </c>
      <c r="M39" s="51">
        <f t="shared" si="2"/>
        <v>83.820000000000007</v>
      </c>
      <c r="N39" s="51">
        <f t="shared" si="3"/>
        <v>41.910000000000004</v>
      </c>
      <c r="O39" s="36">
        <f t="shared" si="4"/>
        <v>69.284999999999997</v>
      </c>
      <c r="P39" s="19">
        <f t="shared" si="7"/>
        <v>13</v>
      </c>
      <c r="Q39" s="60"/>
      <c r="R39" s="57">
        <v>30</v>
      </c>
      <c r="S39" s="37">
        <v>1</v>
      </c>
    </row>
    <row r="40" spans="1:19" ht="24.95" customHeight="1" x14ac:dyDescent="0.15">
      <c r="A40" s="15">
        <v>21</v>
      </c>
      <c r="B40" s="33" t="s">
        <v>791</v>
      </c>
      <c r="C40" s="34" t="s">
        <v>832</v>
      </c>
      <c r="D40" s="34" t="s">
        <v>19</v>
      </c>
      <c r="E40" s="20" t="s">
        <v>833</v>
      </c>
      <c r="F40" s="34">
        <v>109.5</v>
      </c>
      <c r="G40" s="34">
        <v>21</v>
      </c>
      <c r="H40" s="62">
        <f t="shared" si="0"/>
        <v>54.75</v>
      </c>
      <c r="I40" s="36">
        <f t="shared" si="1"/>
        <v>27.375</v>
      </c>
      <c r="J40" s="51">
        <v>17.440000000000001</v>
      </c>
      <c r="K40" s="51">
        <v>31.58</v>
      </c>
      <c r="L40" s="51">
        <v>32.74</v>
      </c>
      <c r="M40" s="51">
        <f t="shared" si="2"/>
        <v>81.759999999999991</v>
      </c>
      <c r="N40" s="51">
        <f t="shared" si="3"/>
        <v>40.879999999999995</v>
      </c>
      <c r="O40" s="36">
        <f t="shared" si="4"/>
        <v>68.254999999999995</v>
      </c>
      <c r="P40" s="19">
        <f t="shared" si="7"/>
        <v>14</v>
      </c>
      <c r="Q40" s="61"/>
      <c r="R40" s="57">
        <v>1</v>
      </c>
      <c r="S40" s="37">
        <v>27</v>
      </c>
    </row>
    <row r="41" spans="1:19" ht="24.95" customHeight="1" x14ac:dyDescent="0.15">
      <c r="A41" s="15">
        <v>14</v>
      </c>
      <c r="B41" s="33" t="s">
        <v>791</v>
      </c>
      <c r="C41" s="34" t="s">
        <v>818</v>
      </c>
      <c r="D41" s="34" t="s">
        <v>120</v>
      </c>
      <c r="E41" s="20" t="s">
        <v>819</v>
      </c>
      <c r="F41" s="34">
        <v>116.5</v>
      </c>
      <c r="G41" s="34">
        <v>14</v>
      </c>
      <c r="H41" s="62">
        <f t="shared" si="0"/>
        <v>58.25</v>
      </c>
      <c r="I41" s="36">
        <f t="shared" si="1"/>
        <v>29.125</v>
      </c>
      <c r="J41" s="51">
        <v>14.1</v>
      </c>
      <c r="K41" s="51">
        <v>30.8</v>
      </c>
      <c r="L41" s="51">
        <v>31.6</v>
      </c>
      <c r="M41" s="51">
        <f t="shared" si="2"/>
        <v>76.5</v>
      </c>
      <c r="N41" s="51">
        <f t="shared" si="3"/>
        <v>38.25</v>
      </c>
      <c r="O41" s="36">
        <f t="shared" si="4"/>
        <v>67.375</v>
      </c>
      <c r="P41" s="19">
        <f t="shared" si="7"/>
        <v>15</v>
      </c>
      <c r="Q41" s="23"/>
      <c r="R41" s="57">
        <v>39</v>
      </c>
      <c r="S41" s="37">
        <v>42</v>
      </c>
    </row>
    <row r="42" spans="1:19" ht="24.95" customHeight="1" x14ac:dyDescent="0.15">
      <c r="A42" s="15">
        <v>19</v>
      </c>
      <c r="B42" s="33" t="s">
        <v>791</v>
      </c>
      <c r="C42" s="34" t="s">
        <v>828</v>
      </c>
      <c r="D42" s="34" t="s">
        <v>19</v>
      </c>
      <c r="E42" s="20" t="s">
        <v>829</v>
      </c>
      <c r="F42" s="34">
        <v>112</v>
      </c>
      <c r="G42" s="34">
        <v>19</v>
      </c>
      <c r="H42" s="62">
        <f t="shared" si="0"/>
        <v>56</v>
      </c>
      <c r="I42" s="36">
        <f t="shared" si="1"/>
        <v>28</v>
      </c>
      <c r="J42" s="51">
        <v>15.34</v>
      </c>
      <c r="K42" s="51">
        <v>31.12</v>
      </c>
      <c r="L42" s="51">
        <v>32.020000000000003</v>
      </c>
      <c r="M42" s="51">
        <f t="shared" si="2"/>
        <v>78.48</v>
      </c>
      <c r="N42" s="51">
        <f t="shared" si="3"/>
        <v>39.24</v>
      </c>
      <c r="O42" s="36">
        <f t="shared" si="4"/>
        <v>67.240000000000009</v>
      </c>
      <c r="P42" s="19">
        <f t="shared" si="7"/>
        <v>16</v>
      </c>
      <c r="Q42" s="61"/>
      <c r="R42" s="57">
        <v>15</v>
      </c>
      <c r="S42" s="37">
        <v>31</v>
      </c>
    </row>
    <row r="43" spans="1:19" ht="24.95" customHeight="1" x14ac:dyDescent="0.15">
      <c r="A43" s="15">
        <v>18</v>
      </c>
      <c r="B43" s="33" t="s">
        <v>791</v>
      </c>
      <c r="C43" s="34" t="s">
        <v>826</v>
      </c>
      <c r="D43" s="34" t="s">
        <v>120</v>
      </c>
      <c r="E43" s="20" t="s">
        <v>827</v>
      </c>
      <c r="F43" s="34">
        <v>112.5</v>
      </c>
      <c r="G43" s="34">
        <v>18</v>
      </c>
      <c r="H43" s="62">
        <f t="shared" si="0"/>
        <v>56.25</v>
      </c>
      <c r="I43" s="36">
        <f t="shared" si="1"/>
        <v>28.125</v>
      </c>
      <c r="J43" s="51">
        <v>13.72</v>
      </c>
      <c r="K43" s="51">
        <v>31.38</v>
      </c>
      <c r="L43" s="51">
        <v>33.08</v>
      </c>
      <c r="M43" s="51">
        <f t="shared" si="2"/>
        <v>78.180000000000007</v>
      </c>
      <c r="N43" s="51">
        <f t="shared" si="3"/>
        <v>39.090000000000003</v>
      </c>
      <c r="O43" s="36">
        <f t="shared" si="4"/>
        <v>67.215000000000003</v>
      </c>
      <c r="P43" s="19">
        <f t="shared" si="7"/>
        <v>17</v>
      </c>
      <c r="Q43" s="23"/>
      <c r="R43" s="57">
        <v>37</v>
      </c>
      <c r="S43" s="37">
        <v>7</v>
      </c>
    </row>
    <row r="44" spans="1:19" ht="24.95" customHeight="1" x14ac:dyDescent="0.15">
      <c r="A44" s="15">
        <v>16</v>
      </c>
      <c r="B44" s="33" t="s">
        <v>791</v>
      </c>
      <c r="C44" s="34" t="s">
        <v>822</v>
      </c>
      <c r="D44" s="34" t="s">
        <v>19</v>
      </c>
      <c r="E44" s="20" t="s">
        <v>823</v>
      </c>
      <c r="F44" s="34">
        <v>115</v>
      </c>
      <c r="G44" s="34">
        <v>15</v>
      </c>
      <c r="H44" s="62">
        <f t="shared" si="0"/>
        <v>57.5</v>
      </c>
      <c r="I44" s="36">
        <f t="shared" si="1"/>
        <v>28.75</v>
      </c>
      <c r="J44" s="51">
        <v>12.24</v>
      </c>
      <c r="K44" s="51">
        <v>33.6</v>
      </c>
      <c r="L44" s="51">
        <v>30.9</v>
      </c>
      <c r="M44" s="51">
        <f t="shared" si="2"/>
        <v>76.740000000000009</v>
      </c>
      <c r="N44" s="51">
        <f t="shared" si="3"/>
        <v>38.370000000000005</v>
      </c>
      <c r="O44" s="36">
        <f t="shared" si="4"/>
        <v>67.12</v>
      </c>
      <c r="P44" s="19">
        <f t="shared" si="7"/>
        <v>18</v>
      </c>
      <c r="Q44" s="23"/>
      <c r="R44" s="57">
        <v>46</v>
      </c>
      <c r="S44" s="37">
        <v>13</v>
      </c>
    </row>
    <row r="45" spans="1:19" ht="24.95" customHeight="1" x14ac:dyDescent="0.15">
      <c r="A45" s="15">
        <v>23</v>
      </c>
      <c r="B45" s="33" t="s">
        <v>791</v>
      </c>
      <c r="C45" s="34" t="s">
        <v>836</v>
      </c>
      <c r="D45" s="34" t="s">
        <v>19</v>
      </c>
      <c r="E45" s="20" t="s">
        <v>837</v>
      </c>
      <c r="F45" s="34">
        <v>108.5</v>
      </c>
      <c r="G45" s="34">
        <v>23</v>
      </c>
      <c r="H45" s="62">
        <f t="shared" si="0"/>
        <v>54.25</v>
      </c>
      <c r="I45" s="36">
        <f t="shared" si="1"/>
        <v>27.125</v>
      </c>
      <c r="J45" s="51">
        <v>17.260000000000002</v>
      </c>
      <c r="K45" s="51">
        <v>31.5</v>
      </c>
      <c r="L45" s="51">
        <v>30.9</v>
      </c>
      <c r="M45" s="51">
        <f t="shared" si="2"/>
        <v>79.66</v>
      </c>
      <c r="N45" s="51">
        <f t="shared" si="3"/>
        <v>39.83</v>
      </c>
      <c r="O45" s="36">
        <f t="shared" si="4"/>
        <v>66.954999999999998</v>
      </c>
      <c r="P45" s="19">
        <f t="shared" si="7"/>
        <v>19</v>
      </c>
      <c r="Q45" s="19"/>
      <c r="R45" s="57">
        <v>9</v>
      </c>
      <c r="S45" s="37">
        <v>41</v>
      </c>
    </row>
    <row r="46" spans="1:19" ht="24.95" customHeight="1" x14ac:dyDescent="0.15">
      <c r="A46" s="15">
        <v>12</v>
      </c>
      <c r="B46" s="33" t="s">
        <v>791</v>
      </c>
      <c r="C46" s="34" t="s">
        <v>814</v>
      </c>
      <c r="D46" s="34" t="s">
        <v>19</v>
      </c>
      <c r="E46" s="20" t="s">
        <v>815</v>
      </c>
      <c r="F46" s="34">
        <v>120.5</v>
      </c>
      <c r="G46" s="34">
        <v>11</v>
      </c>
      <c r="H46" s="62">
        <f t="shared" si="0"/>
        <v>60.25</v>
      </c>
      <c r="I46" s="36">
        <f t="shared" si="1"/>
        <v>30.125</v>
      </c>
      <c r="J46" s="51">
        <v>12.76</v>
      </c>
      <c r="K46" s="51">
        <v>26.68</v>
      </c>
      <c r="L46" s="51">
        <v>31.82</v>
      </c>
      <c r="M46" s="51">
        <f t="shared" si="2"/>
        <v>71.259999999999991</v>
      </c>
      <c r="N46" s="51">
        <f t="shared" si="3"/>
        <v>35.629999999999995</v>
      </c>
      <c r="O46" s="36">
        <f t="shared" si="4"/>
        <v>65.754999999999995</v>
      </c>
      <c r="P46" s="19">
        <f t="shared" si="7"/>
        <v>20</v>
      </c>
      <c r="Q46" s="23"/>
      <c r="R46" s="57">
        <v>35</v>
      </c>
      <c r="S46" s="37">
        <v>21</v>
      </c>
    </row>
    <row r="47" spans="1:19" ht="24.95" customHeight="1" x14ac:dyDescent="0.15">
      <c r="A47" s="15">
        <v>17</v>
      </c>
      <c r="B47" s="33" t="s">
        <v>791</v>
      </c>
      <c r="C47" s="34" t="s">
        <v>824</v>
      </c>
      <c r="D47" s="34" t="s">
        <v>120</v>
      </c>
      <c r="E47" s="20" t="s">
        <v>825</v>
      </c>
      <c r="F47" s="34">
        <v>113.5</v>
      </c>
      <c r="G47" s="34">
        <v>17</v>
      </c>
      <c r="H47" s="62">
        <f t="shared" si="0"/>
        <v>56.75</v>
      </c>
      <c r="I47" s="36">
        <f t="shared" si="1"/>
        <v>28.375</v>
      </c>
      <c r="J47" s="51">
        <v>13.78</v>
      </c>
      <c r="K47" s="51">
        <v>29.72</v>
      </c>
      <c r="L47" s="51">
        <v>30.76</v>
      </c>
      <c r="M47" s="51">
        <f t="shared" si="2"/>
        <v>74.260000000000005</v>
      </c>
      <c r="N47" s="51">
        <f t="shared" si="3"/>
        <v>37.130000000000003</v>
      </c>
      <c r="O47" s="36">
        <f t="shared" si="4"/>
        <v>65.504999999999995</v>
      </c>
      <c r="P47" s="19">
        <f t="shared" si="7"/>
        <v>21</v>
      </c>
      <c r="Q47" s="23"/>
      <c r="R47" s="57">
        <v>38</v>
      </c>
      <c r="S47" s="37">
        <v>10</v>
      </c>
    </row>
    <row r="48" spans="1:19" ht="24.95" customHeight="1" x14ac:dyDescent="0.15">
      <c r="A48" s="15">
        <v>15</v>
      </c>
      <c r="B48" s="33" t="s">
        <v>791</v>
      </c>
      <c r="C48" s="34" t="s">
        <v>820</v>
      </c>
      <c r="D48" s="34" t="s">
        <v>19</v>
      </c>
      <c r="E48" s="20" t="s">
        <v>821</v>
      </c>
      <c r="F48" s="34">
        <v>115</v>
      </c>
      <c r="G48" s="34">
        <v>15</v>
      </c>
      <c r="H48" s="62">
        <f t="shared" si="0"/>
        <v>57.5</v>
      </c>
      <c r="I48" s="36">
        <f t="shared" si="1"/>
        <v>28.75</v>
      </c>
      <c r="J48" s="51">
        <v>17.78</v>
      </c>
      <c r="K48" s="51">
        <v>28.38</v>
      </c>
      <c r="L48" s="51">
        <v>26.04</v>
      </c>
      <c r="M48" s="51">
        <f t="shared" si="2"/>
        <v>72.199999999999989</v>
      </c>
      <c r="N48" s="51">
        <f t="shared" si="3"/>
        <v>36.099999999999994</v>
      </c>
      <c r="O48" s="36">
        <f t="shared" si="4"/>
        <v>64.849999999999994</v>
      </c>
      <c r="P48" s="19">
        <f t="shared" si="7"/>
        <v>22</v>
      </c>
      <c r="Q48" s="23"/>
      <c r="R48" s="57">
        <v>11</v>
      </c>
      <c r="S48" s="37">
        <v>43</v>
      </c>
    </row>
    <row r="49" spans="1:19" ht="24.95" customHeight="1" x14ac:dyDescent="0.15">
      <c r="A49" s="15">
        <v>5</v>
      </c>
      <c r="B49" s="33" t="s">
        <v>791</v>
      </c>
      <c r="C49" s="34" t="s">
        <v>800</v>
      </c>
      <c r="D49" s="34" t="s">
        <v>19</v>
      </c>
      <c r="E49" s="20" t="s">
        <v>801</v>
      </c>
      <c r="F49" s="34">
        <v>129.5</v>
      </c>
      <c r="G49" s="34">
        <v>5</v>
      </c>
      <c r="H49" s="62">
        <f t="shared" si="0"/>
        <v>64.75</v>
      </c>
      <c r="I49" s="36">
        <f t="shared" si="1"/>
        <v>32.375</v>
      </c>
      <c r="J49" s="51">
        <v>13.54</v>
      </c>
      <c r="K49" s="51">
        <v>24.78</v>
      </c>
      <c r="L49" s="51">
        <v>24.48</v>
      </c>
      <c r="M49" s="51">
        <f t="shared" si="2"/>
        <v>62.8</v>
      </c>
      <c r="N49" s="51">
        <f t="shared" si="3"/>
        <v>31.4</v>
      </c>
      <c r="O49" s="36">
        <f t="shared" si="4"/>
        <v>63.774999999999999</v>
      </c>
      <c r="P49" s="19">
        <f t="shared" si="7"/>
        <v>23</v>
      </c>
      <c r="Q49" s="23"/>
      <c r="R49" s="57">
        <v>47</v>
      </c>
      <c r="S49" s="37">
        <v>12</v>
      </c>
    </row>
    <row r="50" spans="1:19" ht="24.95" customHeight="1" x14ac:dyDescent="0.15">
      <c r="A50" s="15">
        <v>24</v>
      </c>
      <c r="B50" s="33" t="s">
        <v>791</v>
      </c>
      <c r="C50" s="34" t="s">
        <v>838</v>
      </c>
      <c r="D50" s="34" t="s">
        <v>19</v>
      </c>
      <c r="E50" s="20" t="s">
        <v>839</v>
      </c>
      <c r="F50" s="34">
        <v>108</v>
      </c>
      <c r="G50" s="34">
        <v>24</v>
      </c>
      <c r="H50" s="62">
        <f t="shared" si="0"/>
        <v>54</v>
      </c>
      <c r="I50" s="36">
        <f t="shared" si="1"/>
        <v>27</v>
      </c>
      <c r="J50" s="51">
        <v>13.32</v>
      </c>
      <c r="K50" s="51">
        <v>29.02</v>
      </c>
      <c r="L50" s="51">
        <v>29.72</v>
      </c>
      <c r="M50" s="51">
        <f t="shared" si="2"/>
        <v>72.06</v>
      </c>
      <c r="N50" s="51">
        <f t="shared" si="3"/>
        <v>36.03</v>
      </c>
      <c r="O50" s="36">
        <f t="shared" si="4"/>
        <v>63.03</v>
      </c>
      <c r="P50" s="19">
        <f t="shared" si="7"/>
        <v>24</v>
      </c>
      <c r="Q50" s="19"/>
      <c r="R50" s="57">
        <v>31</v>
      </c>
      <c r="S50" s="37">
        <v>34</v>
      </c>
    </row>
    <row r="51" spans="1:19" ht="24.95" customHeight="1" x14ac:dyDescent="0.15">
      <c r="A51" s="15">
        <v>25</v>
      </c>
      <c r="B51" s="33" t="s">
        <v>791</v>
      </c>
      <c r="C51" s="42" t="s">
        <v>840</v>
      </c>
      <c r="D51" s="42" t="s">
        <v>19</v>
      </c>
      <c r="E51" s="44" t="s">
        <v>841</v>
      </c>
      <c r="F51" s="42">
        <v>108</v>
      </c>
      <c r="G51" s="42">
        <v>24</v>
      </c>
      <c r="H51" s="62">
        <f t="shared" si="0"/>
        <v>54</v>
      </c>
      <c r="I51" s="36">
        <f t="shared" si="1"/>
        <v>27</v>
      </c>
      <c r="J51" s="51">
        <v>13.12</v>
      </c>
      <c r="K51" s="51">
        <v>25.38</v>
      </c>
      <c r="L51" s="51">
        <v>25.12</v>
      </c>
      <c r="M51" s="51">
        <f t="shared" si="2"/>
        <v>63.620000000000005</v>
      </c>
      <c r="N51" s="51">
        <f t="shared" si="3"/>
        <v>31.810000000000002</v>
      </c>
      <c r="O51" s="36">
        <f t="shared" si="4"/>
        <v>58.81</v>
      </c>
      <c r="P51" s="19">
        <f t="shared" si="7"/>
        <v>25</v>
      </c>
      <c r="Q51" s="19"/>
      <c r="R51" s="57">
        <v>24</v>
      </c>
      <c r="S51" s="37">
        <v>26</v>
      </c>
    </row>
  </sheetData>
  <mergeCells count="13">
    <mergeCell ref="J2:N2"/>
    <mergeCell ref="A2:A3"/>
    <mergeCell ref="B2:B3"/>
    <mergeCell ref="C2:C3"/>
    <mergeCell ref="D2:D3"/>
    <mergeCell ref="E2:E3"/>
    <mergeCell ref="A1:S1"/>
    <mergeCell ref="O2:O3"/>
    <mergeCell ref="P2:P3"/>
    <mergeCell ref="Q2:Q3"/>
    <mergeCell ref="S2:S3"/>
    <mergeCell ref="R2:R3"/>
    <mergeCell ref="F2:I2"/>
  </mergeCells>
  <phoneticPr fontId="7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verticalDpi="0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S10"/>
  <sheetViews>
    <sheetView zoomScale="115" zoomScaleNormal="115" workbookViewId="0">
      <selection activeCell="N9" sqref="N9"/>
    </sheetView>
  </sheetViews>
  <sheetFormatPr defaultColWidth="9" defaultRowHeight="14.25" x14ac:dyDescent="0.15"/>
  <cols>
    <col min="1" max="1" width="3.25" style="1" customWidth="1"/>
    <col min="2" max="2" width="12.375" style="1" customWidth="1"/>
    <col min="3" max="3" width="9.125" style="1" customWidth="1"/>
    <col min="4" max="4" width="3.875" style="1" customWidth="1"/>
    <col min="5" max="5" width="15.875" style="2" hidden="1" customWidth="1"/>
    <col min="6" max="6" width="9.625" style="1" customWidth="1"/>
    <col min="7" max="7" width="5.625" style="1" customWidth="1"/>
    <col min="8" max="8" width="8" style="1" customWidth="1"/>
    <col min="9" max="9" width="8" style="3" customWidth="1"/>
    <col min="10" max="10" width="9.5" style="3" customWidth="1"/>
    <col min="11" max="11" width="11.25" style="3" customWidth="1"/>
    <col min="12" max="12" width="8.875" style="3" customWidth="1"/>
    <col min="13" max="13" width="8.125" style="2" customWidth="1"/>
    <col min="14" max="14" width="8.125" style="3" customWidth="1"/>
    <col min="15" max="15" width="8.125" style="2" customWidth="1"/>
    <col min="16" max="16" width="4.375" style="2" customWidth="1"/>
    <col min="17" max="17" width="10.375" style="4" hidden="1" customWidth="1"/>
    <col min="18" max="18" width="5.75" style="5" customWidth="1"/>
    <col min="19" max="19" width="5.5" style="21" customWidth="1"/>
  </cols>
  <sheetData>
    <row r="1" spans="1:19" ht="25.5" x14ac:dyDescent="0.15">
      <c r="A1" s="84" t="s">
        <v>929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18" customHeight="1" x14ac:dyDescent="0.15">
      <c r="A2" s="82" t="s">
        <v>1</v>
      </c>
      <c r="B2" s="82" t="s">
        <v>946</v>
      </c>
      <c r="C2" s="82" t="s">
        <v>3</v>
      </c>
      <c r="D2" s="82" t="s">
        <v>4</v>
      </c>
      <c r="E2" s="83" t="s">
        <v>5</v>
      </c>
      <c r="F2" s="89" t="s">
        <v>6</v>
      </c>
      <c r="G2" s="89"/>
      <c r="H2" s="89"/>
      <c r="I2" s="89"/>
      <c r="J2" s="92" t="s">
        <v>446</v>
      </c>
      <c r="K2" s="92"/>
      <c r="L2" s="92"/>
      <c r="M2" s="92"/>
      <c r="N2" s="92"/>
      <c r="O2" s="83" t="s">
        <v>8</v>
      </c>
      <c r="P2" s="83" t="s">
        <v>9</v>
      </c>
      <c r="Q2" s="83" t="s">
        <v>10</v>
      </c>
      <c r="R2" s="85" t="s">
        <v>11</v>
      </c>
      <c r="S2" s="86" t="s">
        <v>883</v>
      </c>
    </row>
    <row r="3" spans="1:19" ht="38.1" customHeight="1" x14ac:dyDescent="0.15">
      <c r="A3" s="82"/>
      <c r="B3" s="91"/>
      <c r="C3" s="82"/>
      <c r="D3" s="82"/>
      <c r="E3" s="83"/>
      <c r="F3" s="29" t="s">
        <v>934</v>
      </c>
      <c r="G3" s="29" t="s">
        <v>9</v>
      </c>
      <c r="H3" s="29" t="s">
        <v>14</v>
      </c>
      <c r="I3" s="32" t="s">
        <v>15</v>
      </c>
      <c r="J3" s="20" t="s">
        <v>865</v>
      </c>
      <c r="K3" s="20" t="s">
        <v>866</v>
      </c>
      <c r="L3" s="20" t="s">
        <v>867</v>
      </c>
      <c r="M3" s="20" t="s">
        <v>885</v>
      </c>
      <c r="N3" s="19" t="s">
        <v>886</v>
      </c>
      <c r="O3" s="83"/>
      <c r="P3" s="83"/>
      <c r="Q3" s="83"/>
      <c r="R3" s="85"/>
      <c r="S3" s="87"/>
    </row>
    <row r="4" spans="1:19" ht="24.95" customHeight="1" x14ac:dyDescent="0.15">
      <c r="A4" s="15">
        <v>1</v>
      </c>
      <c r="B4" s="33" t="s">
        <v>868</v>
      </c>
      <c r="C4" s="42" t="s">
        <v>869</v>
      </c>
      <c r="D4" s="42" t="s">
        <v>120</v>
      </c>
      <c r="E4" s="44" t="s">
        <v>870</v>
      </c>
      <c r="F4" s="42">
        <v>127.5</v>
      </c>
      <c r="G4" s="42">
        <v>1</v>
      </c>
      <c r="H4" s="59">
        <f>F4/2</f>
        <v>63.75</v>
      </c>
      <c r="I4" s="41">
        <f>H4/2</f>
        <v>31.875</v>
      </c>
      <c r="J4" s="41">
        <v>35</v>
      </c>
      <c r="K4" s="41">
        <v>17</v>
      </c>
      <c r="L4" s="41">
        <v>19</v>
      </c>
      <c r="M4" s="41">
        <f>SUM(J4:L4)</f>
        <v>71</v>
      </c>
      <c r="N4" s="41">
        <f>M4*0.5</f>
        <v>35.5</v>
      </c>
      <c r="O4" s="41">
        <f>I4+N4</f>
        <v>67.375</v>
      </c>
      <c r="P4" s="35">
        <v>1</v>
      </c>
      <c r="Q4" s="42">
        <v>18296255724</v>
      </c>
      <c r="R4" s="13"/>
      <c r="S4" s="37">
        <v>2</v>
      </c>
    </row>
    <row r="5" spans="1:19" ht="24.95" customHeight="1" x14ac:dyDescent="0.15">
      <c r="A5" s="15">
        <v>2</v>
      </c>
      <c r="B5" s="33" t="s">
        <v>871</v>
      </c>
      <c r="C5" s="34" t="s">
        <v>872</v>
      </c>
      <c r="D5" s="34" t="s">
        <v>19</v>
      </c>
      <c r="E5" s="20" t="s">
        <v>873</v>
      </c>
      <c r="F5" s="34">
        <v>111.5</v>
      </c>
      <c r="G5" s="34">
        <v>1</v>
      </c>
      <c r="H5" s="59">
        <f>F5/2</f>
        <v>55.75</v>
      </c>
      <c r="I5" s="41">
        <f>H5/2</f>
        <v>27.875</v>
      </c>
      <c r="J5" s="41">
        <v>33</v>
      </c>
      <c r="K5" s="41">
        <v>18</v>
      </c>
      <c r="L5" s="41">
        <v>20</v>
      </c>
      <c r="M5" s="41">
        <f>SUM(J5:L5)</f>
        <v>71</v>
      </c>
      <c r="N5" s="41">
        <f>M5*0.5</f>
        <v>35.5</v>
      </c>
      <c r="O5" s="41">
        <f>I5+N5</f>
        <v>63.375</v>
      </c>
      <c r="P5" s="35">
        <v>1</v>
      </c>
      <c r="Q5" s="34">
        <v>15707978570</v>
      </c>
      <c r="R5" s="13"/>
      <c r="S5" s="37">
        <v>3</v>
      </c>
    </row>
    <row r="6" spans="1:19" ht="24.95" customHeight="1" x14ac:dyDescent="0.15">
      <c r="A6" s="15">
        <v>3</v>
      </c>
      <c r="B6" s="33" t="s">
        <v>871</v>
      </c>
      <c r="C6" s="34" t="s">
        <v>874</v>
      </c>
      <c r="D6" s="34" t="s">
        <v>19</v>
      </c>
      <c r="E6" s="20" t="s">
        <v>875</v>
      </c>
      <c r="F6" s="34">
        <v>110.5</v>
      </c>
      <c r="G6" s="34">
        <v>2</v>
      </c>
      <c r="H6" s="59">
        <f>F6/2</f>
        <v>55.25</v>
      </c>
      <c r="I6" s="41">
        <f>H6/2</f>
        <v>27.625</v>
      </c>
      <c r="J6" s="41">
        <v>35</v>
      </c>
      <c r="K6" s="41">
        <v>10</v>
      </c>
      <c r="L6" s="41">
        <v>22</v>
      </c>
      <c r="M6" s="41">
        <f>SUM(J6:L6)</f>
        <v>67</v>
      </c>
      <c r="N6" s="41">
        <f>M6*0.5</f>
        <v>33.5</v>
      </c>
      <c r="O6" s="41">
        <f>I6+N6</f>
        <v>61.125</v>
      </c>
      <c r="P6" s="35">
        <v>2</v>
      </c>
      <c r="Q6" s="34">
        <v>15270762156</v>
      </c>
      <c r="R6" s="13"/>
      <c r="S6" s="37">
        <v>5</v>
      </c>
    </row>
    <row r="7" spans="1:19" ht="24.95" customHeight="1" x14ac:dyDescent="0.15">
      <c r="A7" s="15">
        <v>4</v>
      </c>
      <c r="B7" s="33" t="s">
        <v>871</v>
      </c>
      <c r="C7" s="45" t="s">
        <v>876</v>
      </c>
      <c r="D7" s="34" t="s">
        <v>120</v>
      </c>
      <c r="E7" s="46" t="s">
        <v>877</v>
      </c>
      <c r="F7" s="45">
        <v>96.5</v>
      </c>
      <c r="G7" s="34">
        <v>3</v>
      </c>
      <c r="H7" s="59">
        <f>F7/2</f>
        <v>48.25</v>
      </c>
      <c r="I7" s="41">
        <f>H7/2</f>
        <v>24.125</v>
      </c>
      <c r="J7" s="41">
        <v>35</v>
      </c>
      <c r="K7" s="41">
        <v>10</v>
      </c>
      <c r="L7" s="41">
        <v>22</v>
      </c>
      <c r="M7" s="41">
        <f>SUM(J7:L7)</f>
        <v>67</v>
      </c>
      <c r="N7" s="41">
        <f>M7*0.5</f>
        <v>33.5</v>
      </c>
      <c r="O7" s="41">
        <f>I7+N7</f>
        <v>57.625</v>
      </c>
      <c r="P7" s="35">
        <v>3</v>
      </c>
      <c r="Q7" s="45">
        <v>15179743373</v>
      </c>
      <c r="R7" s="13"/>
      <c r="S7" s="37">
        <v>4</v>
      </c>
    </row>
    <row r="8" spans="1:19" ht="24.95" customHeight="1" x14ac:dyDescent="0.15">
      <c r="A8" s="15">
        <v>5</v>
      </c>
      <c r="B8" s="33" t="s">
        <v>878</v>
      </c>
      <c r="C8" s="34" t="s">
        <v>879</v>
      </c>
      <c r="D8" s="34" t="s">
        <v>19</v>
      </c>
      <c r="E8" s="20" t="s">
        <v>880</v>
      </c>
      <c r="F8" s="34">
        <v>125</v>
      </c>
      <c r="G8" s="34">
        <v>1</v>
      </c>
      <c r="H8" s="59">
        <f>F8/2</f>
        <v>62.5</v>
      </c>
      <c r="I8" s="41">
        <f>H8/2</f>
        <v>31.25</v>
      </c>
      <c r="J8" s="41">
        <v>29</v>
      </c>
      <c r="K8" s="41">
        <v>8</v>
      </c>
      <c r="L8" s="41">
        <v>24</v>
      </c>
      <c r="M8" s="41">
        <f>SUM(J8:L8)</f>
        <v>61</v>
      </c>
      <c r="N8" s="41">
        <f>M8*0.5</f>
        <v>30.5</v>
      </c>
      <c r="O8" s="41">
        <f>I8+N8</f>
        <v>61.75</v>
      </c>
      <c r="P8" s="35">
        <v>1</v>
      </c>
      <c r="Q8" s="34">
        <v>15970182628</v>
      </c>
      <c r="R8" s="13"/>
      <c r="S8" s="37">
        <v>1</v>
      </c>
    </row>
    <row r="9" spans="1:19" ht="24.95" customHeight="1" x14ac:dyDescent="0.15">
      <c r="A9" s="6"/>
      <c r="B9" s="7"/>
      <c r="C9" s="8"/>
      <c r="D9" s="8"/>
      <c r="E9" s="9"/>
      <c r="F9" s="8"/>
      <c r="G9" s="8"/>
      <c r="H9" s="8"/>
      <c r="I9" s="10"/>
      <c r="J9" s="10"/>
      <c r="K9" s="10"/>
      <c r="L9" s="10"/>
      <c r="M9" s="11"/>
      <c r="N9" s="10"/>
      <c r="O9" s="12"/>
      <c r="P9" s="11"/>
      <c r="Q9" s="8"/>
      <c r="R9" s="13"/>
      <c r="S9" s="25"/>
    </row>
    <row r="10" spans="1:19" ht="24.95" customHeight="1" x14ac:dyDescent="0.15">
      <c r="A10" s="6"/>
      <c r="B10" s="7"/>
      <c r="C10" s="8"/>
      <c r="D10" s="8"/>
      <c r="E10" s="9"/>
      <c r="F10" s="8"/>
      <c r="G10" s="8"/>
      <c r="H10" s="8"/>
      <c r="I10" s="10"/>
      <c r="J10" s="10"/>
      <c r="K10" s="10"/>
      <c r="L10" s="10"/>
      <c r="M10" s="11"/>
      <c r="N10" s="10"/>
      <c r="O10" s="12"/>
      <c r="P10" s="11"/>
      <c r="Q10" s="8"/>
      <c r="R10" s="13"/>
      <c r="S10" s="25"/>
    </row>
  </sheetData>
  <mergeCells count="13">
    <mergeCell ref="D2:D3"/>
    <mergeCell ref="E2:E3"/>
    <mergeCell ref="O2:O3"/>
    <mergeCell ref="P2:P3"/>
    <mergeCell ref="Q2:Q3"/>
    <mergeCell ref="R2:R3"/>
    <mergeCell ref="A1:S1"/>
    <mergeCell ref="S2:S3"/>
    <mergeCell ref="F2:I2"/>
    <mergeCell ref="J2:N2"/>
    <mergeCell ref="A2:A3"/>
    <mergeCell ref="B2:B3"/>
    <mergeCell ref="C2:C3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6</vt:i4>
      </vt:variant>
    </vt:vector>
  </HeadingPairs>
  <TitlesOfParts>
    <vt:vector size="14" baseType="lpstr">
      <vt:lpstr>初中试教科目</vt:lpstr>
      <vt:lpstr>幼儿园</vt:lpstr>
      <vt:lpstr>定单班学前教育</vt:lpstr>
      <vt:lpstr>音乐学科</vt:lpstr>
      <vt:lpstr>体育学科</vt:lpstr>
      <vt:lpstr>小学足球</vt:lpstr>
      <vt:lpstr>美术</vt:lpstr>
      <vt:lpstr>计算机</vt:lpstr>
      <vt:lpstr>初中试教科目!Print_Titles</vt:lpstr>
      <vt:lpstr>定单班学前教育!Print_Titles</vt:lpstr>
      <vt:lpstr>美术!Print_Titles</vt:lpstr>
      <vt:lpstr>体育学科!Print_Titles</vt:lpstr>
      <vt:lpstr>音乐学科!Print_Titles</vt:lpstr>
      <vt:lpstr>幼儿园!Print_Titles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2017-07-09T18:05:36Z</cp:lastPrinted>
  <dcterms:created xsi:type="dcterms:W3CDTF">2017-07-02T13:54:00Z</dcterms:created>
  <dcterms:modified xsi:type="dcterms:W3CDTF">2017-07-09T18:25:40Z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2052-10.1.0.6638</vt:lpwstr>
  </property>
</Properties>
</file>